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" windowWidth="11148" windowHeight="9252" activeTab="4"/>
  </bookViews>
  <sheets>
    <sheet name="Невская,12б" sheetId="1" r:id="rId1"/>
    <sheet name="Невская,12б (2)" sheetId="2" r:id="rId2"/>
    <sheet name="2014" sheetId="3" r:id="rId3"/>
    <sheet name="2015" sheetId="4" r:id="rId4"/>
    <sheet name="2016" sheetId="5" r:id="rId5"/>
  </sheets>
  <calcPr calcId="145621"/>
</workbook>
</file>

<file path=xl/calcChain.xml><?xml version="1.0" encoding="utf-8"?>
<calcChain xmlns="http://schemas.openxmlformats.org/spreadsheetml/2006/main">
  <c r="F48" i="5" l="1"/>
  <c r="F38" i="5"/>
  <c r="F58" i="5" l="1"/>
  <c r="F57" i="5"/>
  <c r="F52" i="5"/>
  <c r="F40" i="5"/>
  <c r="F33" i="5"/>
  <c r="F26" i="5"/>
  <c r="E3" i="5"/>
  <c r="F51" i="5" l="1"/>
  <c r="F56" i="5" s="1"/>
  <c r="F58" i="4"/>
  <c r="F57" i="4"/>
  <c r="F38" i="4" l="1"/>
  <c r="F52" i="4"/>
  <c r="F40" i="4" l="1"/>
  <c r="F33" i="4"/>
  <c r="F26" i="4"/>
  <c r="F51" i="4" s="1"/>
  <c r="G22" i="4"/>
  <c r="G19" i="4"/>
  <c r="E3" i="4"/>
  <c r="F39" i="3"/>
  <c r="F32" i="3"/>
  <c r="F25" i="3"/>
  <c r="F50" i="3" s="1"/>
  <c r="F54" i="3" s="1"/>
  <c r="F57" i="3" s="1"/>
  <c r="G21" i="3"/>
  <c r="G19" i="3"/>
  <c r="G18" i="3"/>
  <c r="G17" i="3"/>
  <c r="G16" i="3"/>
  <c r="G14" i="3"/>
  <c r="G13" i="3"/>
  <c r="G12" i="3"/>
  <c r="G11" i="3"/>
  <c r="G10" i="3"/>
  <c r="E3" i="3"/>
  <c r="F40" i="1"/>
  <c r="F38" i="1"/>
  <c r="F31" i="1"/>
  <c r="F56" i="4" l="1"/>
  <c r="F59" i="4" s="1"/>
  <c r="F25" i="5" s="1"/>
  <c r="F59" i="5" s="1"/>
  <c r="F49" i="1"/>
  <c r="F48" i="1"/>
  <c r="F47" i="1"/>
  <c r="F46" i="1"/>
  <c r="F41" i="1"/>
  <c r="F37" i="1"/>
  <c r="F36" i="1"/>
  <c r="F35" i="1"/>
  <c r="F34" i="1"/>
  <c r="F30" i="1"/>
  <c r="F29" i="1"/>
  <c r="F28" i="1"/>
  <c r="F27" i="1"/>
  <c r="F39" i="2" l="1"/>
  <c r="F32" i="2"/>
  <c r="F25" i="2"/>
  <c r="G21" i="2"/>
  <c r="G19" i="2"/>
  <c r="G18" i="2"/>
  <c r="G17" i="2"/>
  <c r="G16" i="2"/>
  <c r="G14" i="2"/>
  <c r="G13" i="2"/>
  <c r="G12" i="2"/>
  <c r="G11" i="2"/>
  <c r="G10" i="2"/>
  <c r="E3" i="2"/>
  <c r="F39" i="1"/>
  <c r="F32" i="1"/>
  <c r="F25" i="1"/>
  <c r="G21" i="1"/>
  <c r="G19" i="1"/>
  <c r="G18" i="1"/>
  <c r="G17" i="1"/>
  <c r="G16" i="1"/>
  <c r="G14" i="1"/>
  <c r="G13" i="1"/>
  <c r="G12" i="1"/>
  <c r="G11" i="1"/>
  <c r="G10" i="1"/>
  <c r="E3" i="1"/>
  <c r="F50" i="2" l="1"/>
  <c r="F54" i="2" s="1"/>
  <c r="F57" i="2" s="1"/>
  <c r="F50" i="1"/>
  <c r="F54" i="1" s="1"/>
  <c r="F57" i="1" s="1"/>
</calcChain>
</file>

<file path=xl/sharedStrings.xml><?xml version="1.0" encoding="utf-8"?>
<sst xmlns="http://schemas.openxmlformats.org/spreadsheetml/2006/main" count="307" uniqueCount="63">
  <si>
    <t>перед собственниками дома по адресу: Невская, 12б</t>
  </si>
  <si>
    <t xml:space="preserve">Площадь помещений в доме:                        </t>
  </si>
  <si>
    <t>кв.м.,</t>
  </si>
  <si>
    <t xml:space="preserve">площадь жилых помещений          </t>
  </si>
  <si>
    <t xml:space="preserve">площадь нежилых помещений     </t>
  </si>
  <si>
    <t>кв.м.</t>
  </si>
  <si>
    <t>в руб. с НДС</t>
  </si>
  <si>
    <t>в управлении с 01.09.2011г</t>
  </si>
  <si>
    <t>Услуги</t>
  </si>
  <si>
    <t>начислено</t>
  </si>
  <si>
    <t>оплачено</t>
  </si>
  <si>
    <t>задолженность с нарастающим итогом</t>
  </si>
  <si>
    <t>Коммунальные услуги</t>
  </si>
  <si>
    <t xml:space="preserve">-отопление </t>
  </si>
  <si>
    <t>- ГВС</t>
  </si>
  <si>
    <t xml:space="preserve">- стоки </t>
  </si>
  <si>
    <t xml:space="preserve">-ХВС </t>
  </si>
  <si>
    <t>-электроэнергия</t>
  </si>
  <si>
    <t>Содержание и ремонт жилого помещения</t>
  </si>
  <si>
    <t>-содержание и текущий ремонт общего имущества (предъявлено населению)</t>
  </si>
  <si>
    <t>-Вывоз ТБО</t>
  </si>
  <si>
    <t>-Вывоз ЖБО</t>
  </si>
  <si>
    <t>- ТО лифта</t>
  </si>
  <si>
    <t>Прочие:</t>
  </si>
  <si>
    <t>-Антенна</t>
  </si>
  <si>
    <t>Содержание и текущий ремонт общего имущества:</t>
  </si>
  <si>
    <t>Задолженность на 01.01.2012 г.</t>
  </si>
  <si>
    <t>Ремонт конструк.эл.жил.зданий всего,</t>
  </si>
  <si>
    <t xml:space="preserve">Оплата труда рабочих </t>
  </si>
  <si>
    <t>Начисления на соц.страх</t>
  </si>
  <si>
    <t>материалы</t>
  </si>
  <si>
    <t xml:space="preserve">работы выполняемые подрядом </t>
  </si>
  <si>
    <t>прочие расходы, в т.ч. общеэксплуатационные расходы</t>
  </si>
  <si>
    <t>Ремонт и обслуживание внутридомового инженерного оборудования всего,</t>
  </si>
  <si>
    <t>Благ-во и обеспечение санитар.сост. зданий и придом.террит. всего,</t>
  </si>
  <si>
    <t>Оплата труда МОП (дворники, уборщицы,</t>
  </si>
  <si>
    <t>Оплата труда уборщиков л/клеток</t>
  </si>
  <si>
    <t>Оплата труда уборщиков мусоропроводов</t>
  </si>
  <si>
    <t>Прочие прямые затраты, в т.ч. налоги,подготовка кадров</t>
  </si>
  <si>
    <t xml:space="preserve">Всего расходов </t>
  </si>
  <si>
    <t>Услуги ИВЦ</t>
  </si>
  <si>
    <t>Услуги управления</t>
  </si>
  <si>
    <t>Расходы по истребованию задолженности по оплате ЖКУ</t>
  </si>
  <si>
    <t>Всего затрат на содержание и управление</t>
  </si>
  <si>
    <t xml:space="preserve">Начислено </t>
  </si>
  <si>
    <t>Оплачено</t>
  </si>
  <si>
    <t>Задолженность</t>
  </si>
  <si>
    <t>Исполгитель: ПЭО</t>
  </si>
  <si>
    <t>Годовой отчет  управляющей отганизации ООО " ЦУК"   за 2013 год</t>
  </si>
  <si>
    <t>Задолженность на 01.01.2013 г.</t>
  </si>
  <si>
    <t>Годовой отчет  управляющей отганизации ООО " ЦУК"   за 2012 год</t>
  </si>
  <si>
    <t>Годовой отчет  управляющей отганизации ООО " ЦУК"   за 2014 год</t>
  </si>
  <si>
    <t>Годовой отчет  управляющей отганизации ООО " ЦУК"   за 2015 год</t>
  </si>
  <si>
    <t>Задолженность на 01.01.2015 г.</t>
  </si>
  <si>
    <t>Управление всего, в т.ч.:</t>
  </si>
  <si>
    <t>Годовой отчет  управляющей отганизации ООО " ЦУК"   за 2016 год</t>
  </si>
  <si>
    <t>Задолженность на 01.01.2016 г.</t>
  </si>
  <si>
    <t>Всего фактически затрат на содержание жилого помещения</t>
  </si>
  <si>
    <t>Всего расходов на содержание жилых помещений</t>
  </si>
  <si>
    <t>работы выполняемые подрядом</t>
  </si>
  <si>
    <t>Содержание жилого помещения</t>
  </si>
  <si>
    <t>-содержание жилого помещения, в т.ч. ТБО, ТО лифта (при наличии)</t>
  </si>
  <si>
    <t>Фактические расходы на содержание  жилого помещения в т.ч. ТБО, ТО лифта 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</si>
</sst>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/>
    <xf numFmtId="0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center"/>
    </xf>
    <xf numFmtId="0" fontId="4" fillId="0" borderId="0" xfId="0" applyFont="1"/>
    <xf numFmtId="0" fontId="5" fillId="0" borderId="0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4" fillId="0" borderId="4" xfId="0" applyNumberFormat="1" applyFont="1" applyBorder="1"/>
    <xf numFmtId="4" fontId="5" fillId="0" borderId="4" xfId="0" applyNumberFormat="1" applyFont="1" applyBorder="1"/>
    <xf numFmtId="4" fontId="3" fillId="0" borderId="0" xfId="0" applyNumberFormat="1" applyFont="1"/>
    <xf numFmtId="49" fontId="4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4" fillId="0" borderId="4" xfId="0" applyFont="1" applyBorder="1"/>
    <xf numFmtId="4" fontId="4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2" fillId="0" borderId="4" xfId="1" applyNumberFormat="1" applyFont="1" applyFill="1" applyBorder="1" applyAlignment="1">
      <alignment horizontal="right" vertical="center"/>
    </xf>
    <xf numFmtId="2" fontId="3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4" fontId="4" fillId="0" borderId="4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4" fontId="6" fillId="0" borderId="4" xfId="0" applyNumberFormat="1" applyFont="1" applyBorder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 2 2" xfId="4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9"/>
  <sheetViews>
    <sheetView workbookViewId="0">
      <selection sqref="A1:XFD1048576"/>
    </sheetView>
  </sheetViews>
  <sheetFormatPr defaultColWidth="9.109375" defaultRowHeight="13.2" outlineLevelRow="1" x14ac:dyDescent="0.25"/>
  <cols>
    <col min="1" max="3" width="9.109375" style="1"/>
    <col min="4" max="4" width="12.5546875" style="1" customWidth="1"/>
    <col min="5" max="5" width="15.109375" style="1" customWidth="1"/>
    <col min="6" max="6" width="15.33203125" style="1" customWidth="1"/>
    <col min="7" max="7" width="16.6640625" style="1" customWidth="1"/>
    <col min="8" max="9" width="9.109375" style="1"/>
    <col min="10" max="10" width="15.33203125" style="1" customWidth="1"/>
    <col min="11" max="11" width="12.109375" style="1" customWidth="1"/>
    <col min="12" max="16384" width="9.109375" style="1"/>
  </cols>
  <sheetData>
    <row r="1" spans="1:7" ht="18" customHeight="1" x14ac:dyDescent="0.25">
      <c r="A1" s="77" t="s">
        <v>48</v>
      </c>
      <c r="B1" s="77"/>
      <c r="C1" s="77"/>
      <c r="D1" s="77"/>
      <c r="E1" s="77"/>
      <c r="F1" s="77"/>
      <c r="G1" s="78"/>
    </row>
    <row r="2" spans="1:7" ht="15.75" customHeight="1" x14ac:dyDescent="0.25">
      <c r="A2" s="79" t="s">
        <v>0</v>
      </c>
      <c r="B2" s="80"/>
      <c r="C2" s="80"/>
      <c r="D2" s="80"/>
      <c r="E2" s="80"/>
      <c r="F2" s="80"/>
      <c r="G2" s="80"/>
    </row>
    <row r="3" spans="1:7" ht="15" customHeight="1" x14ac:dyDescent="0.25">
      <c r="A3" s="79" t="s">
        <v>1</v>
      </c>
      <c r="B3" s="80"/>
      <c r="C3" s="80"/>
      <c r="D3" s="80"/>
      <c r="E3" s="2">
        <f>E4+E5</f>
        <v>7445.4</v>
      </c>
      <c r="F3" s="3" t="s">
        <v>2</v>
      </c>
      <c r="G3" s="3"/>
    </row>
    <row r="4" spans="1:7" ht="15" customHeight="1" x14ac:dyDescent="0.25">
      <c r="A4" s="79" t="s">
        <v>3</v>
      </c>
      <c r="B4" s="80"/>
      <c r="C4" s="80"/>
      <c r="D4" s="80"/>
      <c r="E4" s="2">
        <v>7445.4</v>
      </c>
      <c r="F4" s="3" t="s">
        <v>2</v>
      </c>
      <c r="G4" s="3"/>
    </row>
    <row r="5" spans="1:7" ht="15" customHeight="1" x14ac:dyDescent="0.25">
      <c r="A5" s="79" t="s">
        <v>4</v>
      </c>
      <c r="B5" s="80"/>
      <c r="C5" s="80"/>
      <c r="D5" s="80"/>
      <c r="E5" s="2">
        <v>0</v>
      </c>
      <c r="F5" s="3" t="s">
        <v>5</v>
      </c>
      <c r="G5" s="3"/>
    </row>
    <row r="6" spans="1:7" ht="15.6" x14ac:dyDescent="0.3">
      <c r="A6" s="4"/>
      <c r="B6" s="5"/>
      <c r="C6" s="6"/>
      <c r="D6" s="7"/>
      <c r="E6" s="8" t="s">
        <v>6</v>
      </c>
      <c r="F6" s="9"/>
      <c r="G6" s="1" t="s">
        <v>7</v>
      </c>
    </row>
    <row r="7" spans="1:7" ht="15.6" x14ac:dyDescent="0.3">
      <c r="A7" s="4"/>
      <c r="B7" s="10"/>
      <c r="C7" s="6"/>
      <c r="D7" s="7"/>
      <c r="E7" s="8"/>
      <c r="F7" s="9"/>
    </row>
    <row r="8" spans="1:7" ht="62.4" x14ac:dyDescent="0.3">
      <c r="A8" s="65" t="s">
        <v>8</v>
      </c>
      <c r="B8" s="66"/>
      <c r="C8" s="66"/>
      <c r="D8" s="67"/>
      <c r="E8" s="11" t="s">
        <v>9</v>
      </c>
      <c r="F8" s="11" t="s">
        <v>10</v>
      </c>
      <c r="G8" s="12" t="s">
        <v>11</v>
      </c>
    </row>
    <row r="9" spans="1:7" ht="15.6" x14ac:dyDescent="0.3">
      <c r="A9" s="65" t="s">
        <v>12</v>
      </c>
      <c r="B9" s="66"/>
      <c r="C9" s="66"/>
      <c r="D9" s="67"/>
      <c r="E9" s="13"/>
      <c r="F9" s="13"/>
      <c r="G9" s="14"/>
    </row>
    <row r="10" spans="1:7" ht="15.6" x14ac:dyDescent="0.3">
      <c r="A10" s="68" t="s">
        <v>13</v>
      </c>
      <c r="B10" s="69"/>
      <c r="C10" s="69"/>
      <c r="D10" s="70"/>
      <c r="E10" s="15"/>
      <c r="F10" s="15"/>
      <c r="G10" s="16">
        <f>F10-E10</f>
        <v>0</v>
      </c>
    </row>
    <row r="11" spans="1:7" ht="15.6" x14ac:dyDescent="0.3">
      <c r="A11" s="68" t="s">
        <v>14</v>
      </c>
      <c r="B11" s="69"/>
      <c r="C11" s="69"/>
      <c r="D11" s="70"/>
      <c r="E11" s="15"/>
      <c r="F11" s="15"/>
      <c r="G11" s="16">
        <f>F11-E11</f>
        <v>0</v>
      </c>
    </row>
    <row r="12" spans="1:7" ht="15.6" x14ac:dyDescent="0.3">
      <c r="A12" s="68" t="s">
        <v>15</v>
      </c>
      <c r="B12" s="69"/>
      <c r="C12" s="69"/>
      <c r="D12" s="70"/>
      <c r="E12" s="15"/>
      <c r="F12" s="15"/>
      <c r="G12" s="16">
        <f>F12-E12</f>
        <v>0</v>
      </c>
    </row>
    <row r="13" spans="1:7" ht="15.6" x14ac:dyDescent="0.3">
      <c r="A13" s="68" t="s">
        <v>16</v>
      </c>
      <c r="B13" s="69"/>
      <c r="C13" s="69"/>
      <c r="D13" s="70"/>
      <c r="E13" s="15"/>
      <c r="F13" s="15"/>
      <c r="G13" s="16">
        <f>F13-E13</f>
        <v>0</v>
      </c>
    </row>
    <row r="14" spans="1:7" ht="15.6" x14ac:dyDescent="0.3">
      <c r="A14" s="63" t="s">
        <v>17</v>
      </c>
      <c r="B14" s="63"/>
      <c r="C14" s="63"/>
      <c r="D14" s="63"/>
      <c r="E14" s="15"/>
      <c r="F14" s="15"/>
      <c r="G14" s="16">
        <f>F14-E14</f>
        <v>0</v>
      </c>
    </row>
    <row r="15" spans="1:7" ht="15.6" x14ac:dyDescent="0.3">
      <c r="A15" s="71" t="s">
        <v>18</v>
      </c>
      <c r="B15" s="72"/>
      <c r="C15" s="72"/>
      <c r="D15" s="73"/>
      <c r="E15" s="15"/>
      <c r="F15" s="15"/>
      <c r="G15" s="16"/>
    </row>
    <row r="16" spans="1:7" ht="15.75" customHeight="1" x14ac:dyDescent="0.3">
      <c r="A16" s="74" t="s">
        <v>19</v>
      </c>
      <c r="B16" s="75"/>
      <c r="C16" s="75"/>
      <c r="D16" s="76"/>
      <c r="E16" s="15"/>
      <c r="F16" s="15"/>
      <c r="G16" s="16">
        <f>F16-E16</f>
        <v>0</v>
      </c>
    </row>
    <row r="17" spans="1:10" ht="15.6" x14ac:dyDescent="0.3">
      <c r="A17" s="63" t="s">
        <v>20</v>
      </c>
      <c r="B17" s="63"/>
      <c r="C17" s="63"/>
      <c r="D17" s="63"/>
      <c r="E17" s="15"/>
      <c r="F17" s="15"/>
      <c r="G17" s="16">
        <f>F17-E17</f>
        <v>0</v>
      </c>
      <c r="J17" s="17"/>
    </row>
    <row r="18" spans="1:10" ht="15.6" x14ac:dyDescent="0.3">
      <c r="A18" s="63" t="s">
        <v>21</v>
      </c>
      <c r="B18" s="63"/>
      <c r="C18" s="63"/>
      <c r="D18" s="63"/>
      <c r="E18" s="15"/>
      <c r="F18" s="15"/>
      <c r="G18" s="16">
        <f>F18-E18</f>
        <v>0</v>
      </c>
    </row>
    <row r="19" spans="1:10" ht="15.6" x14ac:dyDescent="0.3">
      <c r="A19" s="63" t="s">
        <v>22</v>
      </c>
      <c r="B19" s="63"/>
      <c r="C19" s="63"/>
      <c r="D19" s="63"/>
      <c r="E19" s="15"/>
      <c r="F19" s="15"/>
      <c r="G19" s="16">
        <f>F19-E19</f>
        <v>0</v>
      </c>
    </row>
    <row r="20" spans="1:10" ht="15.6" x14ac:dyDescent="0.3">
      <c r="A20" s="64" t="s">
        <v>23</v>
      </c>
      <c r="B20" s="64"/>
      <c r="C20" s="64"/>
      <c r="D20" s="64"/>
      <c r="E20" s="15"/>
      <c r="F20" s="15"/>
      <c r="G20" s="16"/>
    </row>
    <row r="21" spans="1:10" ht="15.6" x14ac:dyDescent="0.3">
      <c r="A21" s="63" t="s">
        <v>24</v>
      </c>
      <c r="B21" s="63"/>
      <c r="C21" s="63"/>
      <c r="D21" s="63"/>
      <c r="E21" s="15"/>
      <c r="F21" s="15"/>
      <c r="G21" s="16">
        <f>F21-E21</f>
        <v>0</v>
      </c>
      <c r="J21" s="17"/>
    </row>
    <row r="22" spans="1:10" ht="15.6" x14ac:dyDescent="0.3">
      <c r="A22" s="18"/>
      <c r="B22" s="18"/>
      <c r="C22" s="18"/>
      <c r="D22" s="18"/>
      <c r="E22" s="19"/>
      <c r="F22" s="19"/>
    </row>
    <row r="23" spans="1:10" ht="15.6" x14ac:dyDescent="0.3">
      <c r="A23" s="20" t="s">
        <v>25</v>
      </c>
      <c r="B23" s="20"/>
      <c r="C23" s="20"/>
      <c r="D23" s="20"/>
      <c r="E23" s="21"/>
      <c r="F23" s="9"/>
    </row>
    <row r="24" spans="1:10" ht="15.6" x14ac:dyDescent="0.3">
      <c r="A24" s="39" t="s">
        <v>49</v>
      </c>
      <c r="B24" s="39"/>
      <c r="C24" s="39"/>
      <c r="D24" s="39"/>
      <c r="E24" s="39"/>
      <c r="F24" s="22"/>
    </row>
    <row r="25" spans="1:10" ht="12.75" customHeight="1" x14ac:dyDescent="0.25">
      <c r="A25" s="53" t="s">
        <v>27</v>
      </c>
      <c r="B25" s="54"/>
      <c r="C25" s="54"/>
      <c r="D25" s="54"/>
      <c r="E25" s="55"/>
      <c r="F25" s="61">
        <f>SUM(F27:F31)</f>
        <v>223443.62</v>
      </c>
    </row>
    <row r="26" spans="1:10" ht="12.75" customHeight="1" x14ac:dyDescent="0.25">
      <c r="A26" s="56"/>
      <c r="B26" s="57"/>
      <c r="C26" s="57"/>
      <c r="D26" s="57"/>
      <c r="E26" s="58"/>
      <c r="F26" s="62"/>
    </row>
    <row r="27" spans="1:10" ht="15.6" x14ac:dyDescent="0.3">
      <c r="A27" s="42" t="s">
        <v>28</v>
      </c>
      <c r="B27" s="43"/>
      <c r="C27" s="43"/>
      <c r="D27" s="43"/>
      <c r="E27" s="49"/>
      <c r="F27" s="23">
        <f>64547.98</f>
        <v>64547.98</v>
      </c>
    </row>
    <row r="28" spans="1:10" ht="15.6" x14ac:dyDescent="0.3">
      <c r="A28" s="42" t="s">
        <v>29</v>
      </c>
      <c r="B28" s="43"/>
      <c r="C28" s="43"/>
      <c r="D28" s="43"/>
      <c r="E28" s="49"/>
      <c r="F28" s="23">
        <f>13034.43</f>
        <v>13034.43</v>
      </c>
    </row>
    <row r="29" spans="1:10" ht="15.6" x14ac:dyDescent="0.3">
      <c r="A29" s="42" t="s">
        <v>30</v>
      </c>
      <c r="B29" s="43"/>
      <c r="C29" s="43"/>
      <c r="D29" s="43"/>
      <c r="E29" s="49"/>
      <c r="F29" s="23">
        <f>1374</f>
        <v>1374</v>
      </c>
    </row>
    <row r="30" spans="1:10" ht="15.6" x14ac:dyDescent="0.3">
      <c r="A30" s="42" t="s">
        <v>31</v>
      </c>
      <c r="B30" s="43"/>
      <c r="C30" s="43"/>
      <c r="D30" s="43"/>
      <c r="E30" s="49"/>
      <c r="F30" s="23">
        <f>5050</f>
        <v>5050</v>
      </c>
    </row>
    <row r="31" spans="1:10" ht="15.6" x14ac:dyDescent="0.3">
      <c r="A31" s="45" t="s">
        <v>32</v>
      </c>
      <c r="B31" s="51"/>
      <c r="C31" s="51"/>
      <c r="D31" s="51"/>
      <c r="E31" s="52"/>
      <c r="F31" s="23">
        <f>139437.21</f>
        <v>139437.21</v>
      </c>
    </row>
    <row r="32" spans="1:10" ht="12.75" customHeight="1" x14ac:dyDescent="0.25">
      <c r="A32" s="53" t="s">
        <v>33</v>
      </c>
      <c r="B32" s="54"/>
      <c r="C32" s="54"/>
      <c r="D32" s="54"/>
      <c r="E32" s="55"/>
      <c r="F32" s="61">
        <f>SUM(F34:F38)</f>
        <v>408676.79000000004</v>
      </c>
    </row>
    <row r="33" spans="1:6" ht="27" customHeight="1" x14ac:dyDescent="0.25">
      <c r="A33" s="56"/>
      <c r="B33" s="57"/>
      <c r="C33" s="57"/>
      <c r="D33" s="57"/>
      <c r="E33" s="58"/>
      <c r="F33" s="62"/>
    </row>
    <row r="34" spans="1:6" ht="15.6" x14ac:dyDescent="0.3">
      <c r="A34" s="44" t="s">
        <v>28</v>
      </c>
      <c r="B34" s="44"/>
      <c r="C34" s="44"/>
      <c r="D34" s="44"/>
      <c r="E34" s="44"/>
      <c r="F34" s="23">
        <f>148143.35</f>
        <v>148143.35</v>
      </c>
    </row>
    <row r="35" spans="1:6" ht="15.6" x14ac:dyDescent="0.3">
      <c r="A35" s="44" t="s">
        <v>29</v>
      </c>
      <c r="B35" s="44"/>
      <c r="C35" s="44"/>
      <c r="D35" s="44"/>
      <c r="E35" s="44"/>
      <c r="F35" s="23">
        <f>30312.2</f>
        <v>30312.2</v>
      </c>
    </row>
    <row r="36" spans="1:6" ht="15.6" x14ac:dyDescent="0.3">
      <c r="A36" s="44" t="s">
        <v>30</v>
      </c>
      <c r="B36" s="44"/>
      <c r="C36" s="44"/>
      <c r="D36" s="44"/>
      <c r="E36" s="44"/>
      <c r="F36" s="23">
        <f>32599.07</f>
        <v>32599.07</v>
      </c>
    </row>
    <row r="37" spans="1:6" ht="15.6" x14ac:dyDescent="0.3">
      <c r="A37" s="44" t="s">
        <v>31</v>
      </c>
      <c r="B37" s="44"/>
      <c r="C37" s="44"/>
      <c r="D37" s="44"/>
      <c r="E37" s="44"/>
      <c r="F37" s="23">
        <f>67284.51</f>
        <v>67284.509999999995</v>
      </c>
    </row>
    <row r="38" spans="1:6" ht="15.6" x14ac:dyDescent="0.3">
      <c r="A38" s="45" t="s">
        <v>32</v>
      </c>
      <c r="B38" s="46"/>
      <c r="C38" s="46"/>
      <c r="D38" s="46"/>
      <c r="E38" s="47"/>
      <c r="F38" s="23">
        <f>130337.66</f>
        <v>130337.66</v>
      </c>
    </row>
    <row r="39" spans="1:6" ht="15.75" customHeight="1" x14ac:dyDescent="0.3">
      <c r="A39" s="48" t="s">
        <v>34</v>
      </c>
      <c r="B39" s="59"/>
      <c r="C39" s="59"/>
      <c r="D39" s="59"/>
      <c r="E39" s="60"/>
      <c r="F39" s="24">
        <f>SUM(F40:F48)</f>
        <v>280169.26</v>
      </c>
    </row>
    <row r="40" spans="1:6" ht="15.6" x14ac:dyDescent="0.3">
      <c r="A40" s="44" t="s">
        <v>35</v>
      </c>
      <c r="B40" s="44"/>
      <c r="C40" s="44"/>
      <c r="D40" s="44"/>
      <c r="E40" s="42"/>
      <c r="F40" s="23">
        <f>165733.92</f>
        <v>165733.92000000001</v>
      </c>
    </row>
    <row r="41" spans="1:6" ht="15.6" x14ac:dyDescent="0.3">
      <c r="A41" s="42" t="s">
        <v>29</v>
      </c>
      <c r="B41" s="43"/>
      <c r="C41" s="43"/>
      <c r="D41" s="43"/>
      <c r="E41" s="43"/>
      <c r="F41" s="23">
        <f>33476.36</f>
        <v>33476.36</v>
      </c>
    </row>
    <row r="42" spans="1:6" ht="15.6" hidden="1" outlineLevel="1" x14ac:dyDescent="0.3">
      <c r="A42" s="44" t="s">
        <v>36</v>
      </c>
      <c r="B42" s="44"/>
      <c r="C42" s="44"/>
      <c r="D42" s="44"/>
      <c r="E42" s="42"/>
      <c r="F42" s="23"/>
    </row>
    <row r="43" spans="1:6" ht="15.6" hidden="1" outlineLevel="1" x14ac:dyDescent="0.3">
      <c r="A43" s="42" t="s">
        <v>29</v>
      </c>
      <c r="B43" s="43"/>
      <c r="C43" s="43"/>
      <c r="D43" s="43"/>
      <c r="E43" s="43"/>
      <c r="F43" s="23"/>
    </row>
    <row r="44" spans="1:6" ht="15.6" hidden="1" outlineLevel="1" x14ac:dyDescent="0.3">
      <c r="A44" s="44" t="s">
        <v>37</v>
      </c>
      <c r="B44" s="44"/>
      <c r="C44" s="44"/>
      <c r="D44" s="44"/>
      <c r="E44" s="42"/>
      <c r="F44" s="23"/>
    </row>
    <row r="45" spans="1:6" ht="15.6" hidden="1" outlineLevel="1" x14ac:dyDescent="0.3">
      <c r="A45" s="42" t="s">
        <v>29</v>
      </c>
      <c r="B45" s="43"/>
      <c r="C45" s="43"/>
      <c r="D45" s="43"/>
      <c r="E45" s="43"/>
      <c r="F45" s="23"/>
    </row>
    <row r="46" spans="1:6" ht="15.6" collapsed="1" x14ac:dyDescent="0.3">
      <c r="A46" s="44" t="s">
        <v>30</v>
      </c>
      <c r="B46" s="44"/>
      <c r="C46" s="44"/>
      <c r="D46" s="44"/>
      <c r="E46" s="42"/>
      <c r="F46" s="23">
        <f>5492.55</f>
        <v>5492.55</v>
      </c>
    </row>
    <row r="47" spans="1:6" ht="15.6" x14ac:dyDescent="0.3">
      <c r="A47" s="42" t="s">
        <v>31</v>
      </c>
      <c r="B47" s="43"/>
      <c r="C47" s="43"/>
      <c r="D47" s="43"/>
      <c r="E47" s="43"/>
      <c r="F47" s="23">
        <f>16959.15</f>
        <v>16959.150000000001</v>
      </c>
    </row>
    <row r="48" spans="1:6" ht="15.6" x14ac:dyDescent="0.3">
      <c r="A48" s="45" t="s">
        <v>32</v>
      </c>
      <c r="B48" s="46"/>
      <c r="C48" s="46"/>
      <c r="D48" s="46"/>
      <c r="E48" s="47"/>
      <c r="F48" s="23">
        <f>58507.28</f>
        <v>58507.28</v>
      </c>
    </row>
    <row r="49" spans="1:8" ht="15.75" customHeight="1" x14ac:dyDescent="0.3">
      <c r="A49" s="48" t="s">
        <v>38</v>
      </c>
      <c r="B49" s="43"/>
      <c r="C49" s="43"/>
      <c r="D49" s="43"/>
      <c r="E49" s="49"/>
      <c r="F49" s="24">
        <f>1088.1</f>
        <v>1088.0999999999999</v>
      </c>
    </row>
    <row r="50" spans="1:8" ht="15.6" x14ac:dyDescent="0.3">
      <c r="A50" s="40" t="s">
        <v>39</v>
      </c>
      <c r="B50" s="41"/>
      <c r="C50" s="41"/>
      <c r="D50" s="41"/>
      <c r="E50" s="50"/>
      <c r="F50" s="24">
        <f>F25+F32+F39+F49</f>
        <v>913377.77</v>
      </c>
    </row>
    <row r="51" spans="1:8" ht="15.6" x14ac:dyDescent="0.3">
      <c r="A51" s="40" t="s">
        <v>40</v>
      </c>
      <c r="B51" s="41"/>
      <c r="C51" s="41"/>
      <c r="D51" s="41"/>
      <c r="E51" s="41"/>
      <c r="F51" s="23"/>
    </row>
    <row r="52" spans="1:8" ht="15.6" x14ac:dyDescent="0.3">
      <c r="A52" s="40" t="s">
        <v>41</v>
      </c>
      <c r="B52" s="41"/>
      <c r="C52" s="41"/>
      <c r="D52" s="41"/>
      <c r="E52" s="41"/>
      <c r="F52" s="23"/>
    </row>
    <row r="53" spans="1:8" ht="15.6" x14ac:dyDescent="0.3">
      <c r="A53" s="35" t="s">
        <v>42</v>
      </c>
      <c r="B53" s="36"/>
      <c r="C53" s="36"/>
      <c r="D53" s="36"/>
      <c r="E53" s="37"/>
      <c r="F53" s="23"/>
    </row>
    <row r="54" spans="1:8" ht="15.6" x14ac:dyDescent="0.3">
      <c r="A54" s="38" t="s">
        <v>43</v>
      </c>
      <c r="B54" s="38"/>
      <c r="C54" s="38"/>
      <c r="D54" s="38"/>
      <c r="E54" s="38"/>
      <c r="F54" s="24">
        <f>F50+F51+F52</f>
        <v>913377.77</v>
      </c>
    </row>
    <row r="55" spans="1:8" ht="15.6" x14ac:dyDescent="0.3">
      <c r="A55" s="39" t="s">
        <v>44</v>
      </c>
      <c r="B55" s="39"/>
      <c r="C55" s="39"/>
      <c r="D55" s="39"/>
      <c r="E55" s="39"/>
      <c r="F55" s="25"/>
    </row>
    <row r="56" spans="1:8" ht="15.6" x14ac:dyDescent="0.3">
      <c r="A56" s="39" t="s">
        <v>45</v>
      </c>
      <c r="B56" s="39"/>
      <c r="C56" s="39"/>
      <c r="D56" s="39"/>
      <c r="E56" s="39"/>
      <c r="F56" s="24"/>
      <c r="H56" s="26"/>
    </row>
    <row r="57" spans="1:8" ht="15.6" x14ac:dyDescent="0.3">
      <c r="A57" s="38" t="s">
        <v>46</v>
      </c>
      <c r="B57" s="38"/>
      <c r="C57" s="38"/>
      <c r="D57" s="38"/>
      <c r="E57" s="38"/>
      <c r="F57" s="24">
        <f>F24+F56-F54</f>
        <v>-913377.77</v>
      </c>
    </row>
    <row r="59" spans="1:8" x14ac:dyDescent="0.25">
      <c r="A59" s="1" t="s">
        <v>47</v>
      </c>
      <c r="F59" s="26"/>
    </row>
  </sheetData>
  <mergeCells count="53">
    <mergeCell ref="A8:D8"/>
    <mergeCell ref="A1:G1"/>
    <mergeCell ref="A2:G2"/>
    <mergeCell ref="A3:D3"/>
    <mergeCell ref="A4:D4"/>
    <mergeCell ref="A5:D5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F32:F33"/>
    <mergeCell ref="A34:E34"/>
    <mergeCell ref="A21:D21"/>
    <mergeCell ref="A24:E24"/>
    <mergeCell ref="A25:E26"/>
    <mergeCell ref="F25:F26"/>
    <mergeCell ref="A27:E27"/>
    <mergeCell ref="A28:E28"/>
    <mergeCell ref="A40:E40"/>
    <mergeCell ref="A29:E29"/>
    <mergeCell ref="A30:E30"/>
    <mergeCell ref="A31:E31"/>
    <mergeCell ref="A32:E33"/>
    <mergeCell ref="A35:E35"/>
    <mergeCell ref="A36:E36"/>
    <mergeCell ref="A37:E37"/>
    <mergeCell ref="A38:E38"/>
    <mergeCell ref="A39:E39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3:E53"/>
    <mergeCell ref="A54:E54"/>
    <mergeCell ref="A55:E55"/>
    <mergeCell ref="A56:E56"/>
    <mergeCell ref="A57:E5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9"/>
  <sheetViews>
    <sheetView topLeftCell="A20" workbookViewId="0">
      <selection activeCell="I10" sqref="I10"/>
    </sheetView>
  </sheetViews>
  <sheetFormatPr defaultColWidth="9.109375" defaultRowHeight="13.2" outlineLevelRow="1" x14ac:dyDescent="0.25"/>
  <cols>
    <col min="1" max="3" width="9.109375" style="1"/>
    <col min="4" max="4" width="12.5546875" style="1" customWidth="1"/>
    <col min="5" max="5" width="15.109375" style="1" customWidth="1"/>
    <col min="6" max="6" width="15.33203125" style="1" customWidth="1"/>
    <col min="7" max="7" width="16.6640625" style="1" customWidth="1"/>
    <col min="8" max="9" width="9.109375" style="1"/>
    <col min="10" max="10" width="15.33203125" style="1" customWidth="1"/>
    <col min="11" max="11" width="12.109375" style="1" customWidth="1"/>
    <col min="12" max="16384" width="9.109375" style="1"/>
  </cols>
  <sheetData>
    <row r="1" spans="1:7" ht="17.25" customHeight="1" x14ac:dyDescent="0.25">
      <c r="A1" s="77" t="s">
        <v>50</v>
      </c>
      <c r="B1" s="77"/>
      <c r="C1" s="77"/>
      <c r="D1" s="77"/>
      <c r="E1" s="77"/>
      <c r="F1" s="77"/>
      <c r="G1" s="78"/>
    </row>
    <row r="2" spans="1:7" ht="15.75" customHeight="1" x14ac:dyDescent="0.25">
      <c r="A2" s="79" t="s">
        <v>0</v>
      </c>
      <c r="B2" s="80"/>
      <c r="C2" s="80"/>
      <c r="D2" s="80"/>
      <c r="E2" s="80"/>
      <c r="F2" s="80"/>
      <c r="G2" s="80"/>
    </row>
    <row r="3" spans="1:7" ht="15" customHeight="1" x14ac:dyDescent="0.25">
      <c r="A3" s="79" t="s">
        <v>1</v>
      </c>
      <c r="B3" s="80"/>
      <c r="C3" s="80"/>
      <c r="D3" s="80"/>
      <c r="E3" s="2">
        <f>E4+E5</f>
        <v>7445.4</v>
      </c>
      <c r="F3" s="3" t="s">
        <v>2</v>
      </c>
      <c r="G3" s="3"/>
    </row>
    <row r="4" spans="1:7" ht="15" customHeight="1" x14ac:dyDescent="0.25">
      <c r="A4" s="79" t="s">
        <v>3</v>
      </c>
      <c r="B4" s="80"/>
      <c r="C4" s="80"/>
      <c r="D4" s="80"/>
      <c r="E4" s="2">
        <v>7445.4</v>
      </c>
      <c r="F4" s="3" t="s">
        <v>2</v>
      </c>
      <c r="G4" s="3"/>
    </row>
    <row r="5" spans="1:7" ht="15" customHeight="1" x14ac:dyDescent="0.25">
      <c r="A5" s="79" t="s">
        <v>4</v>
      </c>
      <c r="B5" s="80"/>
      <c r="C5" s="80"/>
      <c r="D5" s="80"/>
      <c r="E5" s="2">
        <v>0</v>
      </c>
      <c r="F5" s="3" t="s">
        <v>5</v>
      </c>
      <c r="G5" s="3"/>
    </row>
    <row r="6" spans="1:7" ht="15.6" x14ac:dyDescent="0.3">
      <c r="A6" s="4"/>
      <c r="B6" s="5"/>
      <c r="C6" s="6"/>
      <c r="D6" s="7"/>
      <c r="E6" s="8" t="s">
        <v>6</v>
      </c>
      <c r="F6" s="9"/>
      <c r="G6" s="1" t="s">
        <v>7</v>
      </c>
    </row>
    <row r="7" spans="1:7" ht="15.6" x14ac:dyDescent="0.3">
      <c r="A7" s="4"/>
      <c r="B7" s="10"/>
      <c r="C7" s="6"/>
      <c r="D7" s="7"/>
      <c r="E7" s="8"/>
      <c r="F7" s="9"/>
    </row>
    <row r="8" spans="1:7" ht="62.4" x14ac:dyDescent="0.3">
      <c r="A8" s="65" t="s">
        <v>8</v>
      </c>
      <c r="B8" s="66"/>
      <c r="C8" s="66"/>
      <c r="D8" s="67"/>
      <c r="E8" s="11" t="s">
        <v>9</v>
      </c>
      <c r="F8" s="11" t="s">
        <v>10</v>
      </c>
      <c r="G8" s="12" t="s">
        <v>11</v>
      </c>
    </row>
    <row r="9" spans="1:7" ht="15.6" x14ac:dyDescent="0.3">
      <c r="A9" s="65" t="s">
        <v>12</v>
      </c>
      <c r="B9" s="66"/>
      <c r="C9" s="66"/>
      <c r="D9" s="67"/>
      <c r="E9" s="13"/>
      <c r="F9" s="13"/>
      <c r="G9" s="14"/>
    </row>
    <row r="10" spans="1:7" ht="15.6" x14ac:dyDescent="0.3">
      <c r="A10" s="68" t="s">
        <v>13</v>
      </c>
      <c r="B10" s="69"/>
      <c r="C10" s="69"/>
      <c r="D10" s="70"/>
      <c r="E10" s="15"/>
      <c r="F10" s="15"/>
      <c r="G10" s="16">
        <f>F10-E10</f>
        <v>0</v>
      </c>
    </row>
    <row r="11" spans="1:7" ht="15.6" x14ac:dyDescent="0.3">
      <c r="A11" s="68" t="s">
        <v>14</v>
      </c>
      <c r="B11" s="69"/>
      <c r="C11" s="69"/>
      <c r="D11" s="70"/>
      <c r="E11" s="15"/>
      <c r="F11" s="15"/>
      <c r="G11" s="16">
        <f>F11-E11</f>
        <v>0</v>
      </c>
    </row>
    <row r="12" spans="1:7" ht="15.6" x14ac:dyDescent="0.3">
      <c r="A12" s="68" t="s">
        <v>15</v>
      </c>
      <c r="B12" s="69"/>
      <c r="C12" s="69"/>
      <c r="D12" s="70"/>
      <c r="E12" s="15"/>
      <c r="F12" s="15"/>
      <c r="G12" s="16">
        <f>F12-E12</f>
        <v>0</v>
      </c>
    </row>
    <row r="13" spans="1:7" ht="15.6" x14ac:dyDescent="0.3">
      <c r="A13" s="68" t="s">
        <v>16</v>
      </c>
      <c r="B13" s="69"/>
      <c r="C13" s="69"/>
      <c r="D13" s="70"/>
      <c r="E13" s="15"/>
      <c r="F13" s="15"/>
      <c r="G13" s="16">
        <f>F13-E13</f>
        <v>0</v>
      </c>
    </row>
    <row r="14" spans="1:7" ht="15.6" x14ac:dyDescent="0.3">
      <c r="A14" s="63" t="s">
        <v>17</v>
      </c>
      <c r="B14" s="63"/>
      <c r="C14" s="63"/>
      <c r="D14" s="63"/>
      <c r="E14" s="15"/>
      <c r="F14" s="15"/>
      <c r="G14" s="16">
        <f>F14-E14</f>
        <v>0</v>
      </c>
    </row>
    <row r="15" spans="1:7" ht="15.6" x14ac:dyDescent="0.3">
      <c r="A15" s="71" t="s">
        <v>18</v>
      </c>
      <c r="B15" s="72"/>
      <c r="C15" s="72"/>
      <c r="D15" s="73"/>
      <c r="E15" s="15"/>
      <c r="F15" s="15"/>
      <c r="G15" s="16"/>
    </row>
    <row r="16" spans="1:7" ht="15.75" customHeight="1" x14ac:dyDescent="0.3">
      <c r="A16" s="74" t="s">
        <v>19</v>
      </c>
      <c r="B16" s="75"/>
      <c r="C16" s="75"/>
      <c r="D16" s="76"/>
      <c r="E16" s="15"/>
      <c r="F16" s="15"/>
      <c r="G16" s="16">
        <f>F16-E16</f>
        <v>0</v>
      </c>
    </row>
    <row r="17" spans="1:10" ht="15.6" x14ac:dyDescent="0.3">
      <c r="A17" s="63" t="s">
        <v>20</v>
      </c>
      <c r="B17" s="63"/>
      <c r="C17" s="63"/>
      <c r="D17" s="63"/>
      <c r="E17" s="15"/>
      <c r="F17" s="15"/>
      <c r="G17" s="16">
        <f>F17-E17</f>
        <v>0</v>
      </c>
      <c r="J17" s="17"/>
    </row>
    <row r="18" spans="1:10" ht="15.6" x14ac:dyDescent="0.3">
      <c r="A18" s="63" t="s">
        <v>21</v>
      </c>
      <c r="B18" s="63"/>
      <c r="C18" s="63"/>
      <c r="D18" s="63"/>
      <c r="E18" s="15"/>
      <c r="F18" s="15"/>
      <c r="G18" s="16">
        <f>F18-E18</f>
        <v>0</v>
      </c>
    </row>
    <row r="19" spans="1:10" ht="15.6" x14ac:dyDescent="0.3">
      <c r="A19" s="63" t="s">
        <v>22</v>
      </c>
      <c r="B19" s="63"/>
      <c r="C19" s="63"/>
      <c r="D19" s="63"/>
      <c r="E19" s="15"/>
      <c r="F19" s="15"/>
      <c r="G19" s="16">
        <f>F19-E19</f>
        <v>0</v>
      </c>
    </row>
    <row r="20" spans="1:10" ht="15.6" x14ac:dyDescent="0.3">
      <c r="A20" s="64" t="s">
        <v>23</v>
      </c>
      <c r="B20" s="64"/>
      <c r="C20" s="64"/>
      <c r="D20" s="64"/>
      <c r="E20" s="15"/>
      <c r="F20" s="15"/>
      <c r="G20" s="16"/>
    </row>
    <row r="21" spans="1:10" ht="15.6" x14ac:dyDescent="0.3">
      <c r="A21" s="63" t="s">
        <v>24</v>
      </c>
      <c r="B21" s="63"/>
      <c r="C21" s="63"/>
      <c r="D21" s="63"/>
      <c r="E21" s="15"/>
      <c r="F21" s="15"/>
      <c r="G21" s="16">
        <f>F21-E21</f>
        <v>0</v>
      </c>
      <c r="J21" s="17"/>
    </row>
    <row r="22" spans="1:10" ht="15.6" x14ac:dyDescent="0.3">
      <c r="A22" s="18"/>
      <c r="B22" s="18"/>
      <c r="C22" s="18"/>
      <c r="D22" s="18"/>
      <c r="E22" s="19"/>
      <c r="F22" s="19"/>
    </row>
    <row r="23" spans="1:10" ht="15.6" x14ac:dyDescent="0.3">
      <c r="A23" s="20" t="s">
        <v>25</v>
      </c>
      <c r="B23" s="20"/>
      <c r="C23" s="20"/>
      <c r="D23" s="20"/>
      <c r="E23" s="21"/>
      <c r="F23" s="9"/>
    </row>
    <row r="24" spans="1:10" ht="15.6" x14ac:dyDescent="0.3">
      <c r="A24" s="39" t="s">
        <v>26</v>
      </c>
      <c r="B24" s="39"/>
      <c r="C24" s="39"/>
      <c r="D24" s="39"/>
      <c r="E24" s="39"/>
      <c r="F24" s="22"/>
    </row>
    <row r="25" spans="1:10" ht="12.75" customHeight="1" x14ac:dyDescent="0.25">
      <c r="A25" s="53" t="s">
        <v>27</v>
      </c>
      <c r="B25" s="54"/>
      <c r="C25" s="54"/>
      <c r="D25" s="54"/>
      <c r="E25" s="55"/>
      <c r="F25" s="61">
        <f>SUM(F27:F31)</f>
        <v>240850.91999999998</v>
      </c>
    </row>
    <row r="26" spans="1:10" ht="12.75" customHeight="1" x14ac:dyDescent="0.25">
      <c r="A26" s="56"/>
      <c r="B26" s="57"/>
      <c r="C26" s="57"/>
      <c r="D26" s="57"/>
      <c r="E26" s="58"/>
      <c r="F26" s="62"/>
    </row>
    <row r="27" spans="1:10" ht="15.6" x14ac:dyDescent="0.3">
      <c r="A27" s="42" t="s">
        <v>28</v>
      </c>
      <c r="B27" s="43"/>
      <c r="C27" s="43"/>
      <c r="D27" s="43"/>
      <c r="E27" s="49"/>
      <c r="F27" s="23">
        <v>64904.23</v>
      </c>
    </row>
    <row r="28" spans="1:10" ht="15.6" x14ac:dyDescent="0.3">
      <c r="A28" s="42" t="s">
        <v>29</v>
      </c>
      <c r="B28" s="43"/>
      <c r="C28" s="43"/>
      <c r="D28" s="43"/>
      <c r="E28" s="49"/>
      <c r="F28" s="23">
        <v>19538.98</v>
      </c>
    </row>
    <row r="29" spans="1:10" ht="15.6" x14ac:dyDescent="0.3">
      <c r="A29" s="42" t="s">
        <v>30</v>
      </c>
      <c r="B29" s="43"/>
      <c r="C29" s="43"/>
      <c r="D29" s="43"/>
      <c r="E29" s="49"/>
      <c r="F29" s="23">
        <v>21973.07</v>
      </c>
    </row>
    <row r="30" spans="1:10" ht="15.6" x14ac:dyDescent="0.3">
      <c r="A30" s="42" t="s">
        <v>31</v>
      </c>
      <c r="B30" s="43"/>
      <c r="C30" s="43"/>
      <c r="D30" s="43"/>
      <c r="E30" s="49"/>
      <c r="F30" s="23">
        <v>7334.11</v>
      </c>
    </row>
    <row r="31" spans="1:10" ht="15.6" x14ac:dyDescent="0.3">
      <c r="A31" s="45" t="s">
        <v>32</v>
      </c>
      <c r="B31" s="51"/>
      <c r="C31" s="51"/>
      <c r="D31" s="51"/>
      <c r="E31" s="52"/>
      <c r="F31" s="23">
        <v>127100.53</v>
      </c>
    </row>
    <row r="32" spans="1:10" ht="12.75" customHeight="1" x14ac:dyDescent="0.25">
      <c r="A32" s="53" t="s">
        <v>33</v>
      </c>
      <c r="B32" s="54"/>
      <c r="C32" s="54"/>
      <c r="D32" s="54"/>
      <c r="E32" s="55"/>
      <c r="F32" s="61">
        <f>SUM(F34:F38)</f>
        <v>341123.88</v>
      </c>
    </row>
    <row r="33" spans="1:6" ht="12.75" customHeight="1" x14ac:dyDescent="0.25">
      <c r="A33" s="56"/>
      <c r="B33" s="57"/>
      <c r="C33" s="57"/>
      <c r="D33" s="57"/>
      <c r="E33" s="58"/>
      <c r="F33" s="62"/>
    </row>
    <row r="34" spans="1:6" ht="15.6" x14ac:dyDescent="0.3">
      <c r="A34" s="44" t="s">
        <v>28</v>
      </c>
      <c r="B34" s="44"/>
      <c r="C34" s="44"/>
      <c r="D34" s="44"/>
      <c r="E34" s="44"/>
      <c r="F34" s="23">
        <v>131378.93</v>
      </c>
    </row>
    <row r="35" spans="1:6" ht="15.6" x14ac:dyDescent="0.3">
      <c r="A35" s="44" t="s">
        <v>29</v>
      </c>
      <c r="B35" s="44"/>
      <c r="C35" s="44"/>
      <c r="D35" s="44"/>
      <c r="E35" s="44"/>
      <c r="F35" s="23">
        <v>30909.58</v>
      </c>
    </row>
    <row r="36" spans="1:6" ht="15.6" x14ac:dyDescent="0.3">
      <c r="A36" s="44" t="s">
        <v>30</v>
      </c>
      <c r="B36" s="44"/>
      <c r="C36" s="44"/>
      <c r="D36" s="44"/>
      <c r="E36" s="44"/>
      <c r="F36" s="23">
        <v>25506.15</v>
      </c>
    </row>
    <row r="37" spans="1:6" ht="15.6" x14ac:dyDescent="0.3">
      <c r="A37" s="44" t="s">
        <v>31</v>
      </c>
      <c r="B37" s="44"/>
      <c r="C37" s="44"/>
      <c r="D37" s="44"/>
      <c r="E37" s="44"/>
      <c r="F37" s="23">
        <v>28207.7</v>
      </c>
    </row>
    <row r="38" spans="1:6" ht="15.6" x14ac:dyDescent="0.3">
      <c r="A38" s="45" t="s">
        <v>32</v>
      </c>
      <c r="B38" s="46"/>
      <c r="C38" s="46"/>
      <c r="D38" s="46"/>
      <c r="E38" s="47"/>
      <c r="F38" s="23">
        <v>125121.52</v>
      </c>
    </row>
    <row r="39" spans="1:6" ht="15.75" customHeight="1" x14ac:dyDescent="0.3">
      <c r="A39" s="48" t="s">
        <v>34</v>
      </c>
      <c r="B39" s="59"/>
      <c r="C39" s="59"/>
      <c r="D39" s="59"/>
      <c r="E39" s="60"/>
      <c r="F39" s="24">
        <f>SUM(F40:F48)</f>
        <v>258603.53999999998</v>
      </c>
    </row>
    <row r="40" spans="1:6" ht="15.6" x14ac:dyDescent="0.3">
      <c r="A40" s="44" t="s">
        <v>35</v>
      </c>
      <c r="B40" s="44"/>
      <c r="C40" s="44"/>
      <c r="D40" s="44"/>
      <c r="E40" s="42"/>
      <c r="F40" s="23">
        <v>154026.31</v>
      </c>
    </row>
    <row r="41" spans="1:6" ht="15.6" x14ac:dyDescent="0.3">
      <c r="A41" s="42" t="s">
        <v>29</v>
      </c>
      <c r="B41" s="43"/>
      <c r="C41" s="43"/>
      <c r="D41" s="43"/>
      <c r="E41" s="43"/>
      <c r="F41" s="23">
        <v>30953.42</v>
      </c>
    </row>
    <row r="42" spans="1:6" ht="15.6" hidden="1" outlineLevel="1" x14ac:dyDescent="0.3">
      <c r="A42" s="44" t="s">
        <v>36</v>
      </c>
      <c r="B42" s="44"/>
      <c r="C42" s="44"/>
      <c r="D42" s="44"/>
      <c r="E42" s="42"/>
      <c r="F42" s="23"/>
    </row>
    <row r="43" spans="1:6" ht="15.6" hidden="1" outlineLevel="1" x14ac:dyDescent="0.3">
      <c r="A43" s="42" t="s">
        <v>29</v>
      </c>
      <c r="B43" s="43"/>
      <c r="C43" s="43"/>
      <c r="D43" s="43"/>
      <c r="E43" s="43"/>
      <c r="F43" s="23"/>
    </row>
    <row r="44" spans="1:6" ht="15.6" hidden="1" outlineLevel="1" x14ac:dyDescent="0.3">
      <c r="A44" s="44" t="s">
        <v>37</v>
      </c>
      <c r="B44" s="44"/>
      <c r="C44" s="44"/>
      <c r="D44" s="44"/>
      <c r="E44" s="42"/>
      <c r="F44" s="23"/>
    </row>
    <row r="45" spans="1:6" ht="15.6" hidden="1" outlineLevel="1" x14ac:dyDescent="0.3">
      <c r="A45" s="42" t="s">
        <v>29</v>
      </c>
      <c r="B45" s="43"/>
      <c r="C45" s="43"/>
      <c r="D45" s="43"/>
      <c r="E45" s="43"/>
      <c r="F45" s="23"/>
    </row>
    <row r="46" spans="1:6" ht="15.6" collapsed="1" x14ac:dyDescent="0.3">
      <c r="A46" s="44" t="s">
        <v>30</v>
      </c>
      <c r="B46" s="44"/>
      <c r="C46" s="44"/>
      <c r="D46" s="44"/>
      <c r="E46" s="42"/>
      <c r="F46" s="23">
        <v>6953.84</v>
      </c>
    </row>
    <row r="47" spans="1:6" ht="15.6" x14ac:dyDescent="0.3">
      <c r="A47" s="42" t="s">
        <v>31</v>
      </c>
      <c r="B47" s="43"/>
      <c r="C47" s="43"/>
      <c r="D47" s="43"/>
      <c r="E47" s="43"/>
      <c r="F47" s="23">
        <v>8516.31</v>
      </c>
    </row>
    <row r="48" spans="1:6" ht="15.6" x14ac:dyDescent="0.3">
      <c r="A48" s="45" t="s">
        <v>32</v>
      </c>
      <c r="B48" s="46"/>
      <c r="C48" s="46"/>
      <c r="D48" s="46"/>
      <c r="E48" s="47"/>
      <c r="F48" s="23">
        <v>58153.66</v>
      </c>
    </row>
    <row r="49" spans="1:8" ht="15.75" customHeight="1" x14ac:dyDescent="0.3">
      <c r="A49" s="48" t="s">
        <v>38</v>
      </c>
      <c r="B49" s="43"/>
      <c r="C49" s="43"/>
      <c r="D49" s="43"/>
      <c r="E49" s="49"/>
      <c r="F49" s="24">
        <v>1665.2</v>
      </c>
    </row>
    <row r="50" spans="1:8" ht="15.6" x14ac:dyDescent="0.3">
      <c r="A50" s="40" t="s">
        <v>39</v>
      </c>
      <c r="B50" s="41"/>
      <c r="C50" s="41"/>
      <c r="D50" s="41"/>
      <c r="E50" s="50"/>
      <c r="F50" s="24">
        <f>F25+F32+F39+F49</f>
        <v>842243.54</v>
      </c>
    </row>
    <row r="51" spans="1:8" ht="15.6" x14ac:dyDescent="0.3">
      <c r="A51" s="40" t="s">
        <v>40</v>
      </c>
      <c r="B51" s="41"/>
      <c r="C51" s="41"/>
      <c r="D51" s="41"/>
      <c r="E51" s="41"/>
      <c r="F51" s="23"/>
    </row>
    <row r="52" spans="1:8" ht="15.6" x14ac:dyDescent="0.3">
      <c r="A52" s="40" t="s">
        <v>41</v>
      </c>
      <c r="B52" s="41"/>
      <c r="C52" s="41"/>
      <c r="D52" s="41"/>
      <c r="E52" s="41"/>
      <c r="F52" s="23"/>
    </row>
    <row r="53" spans="1:8" ht="15.6" x14ac:dyDescent="0.3">
      <c r="A53" s="35" t="s">
        <v>42</v>
      </c>
      <c r="B53" s="36"/>
      <c r="C53" s="36"/>
      <c r="D53" s="36"/>
      <c r="E53" s="37"/>
      <c r="F53" s="23"/>
    </row>
    <row r="54" spans="1:8" ht="15.6" x14ac:dyDescent="0.3">
      <c r="A54" s="38" t="s">
        <v>43</v>
      </c>
      <c r="B54" s="38"/>
      <c r="C54" s="38"/>
      <c r="D54" s="38"/>
      <c r="E54" s="38"/>
      <c r="F54" s="24">
        <f>F50+F51+F52</f>
        <v>842243.54</v>
      </c>
    </row>
    <row r="55" spans="1:8" ht="15.6" x14ac:dyDescent="0.3">
      <c r="A55" s="39" t="s">
        <v>44</v>
      </c>
      <c r="B55" s="39"/>
      <c r="C55" s="39"/>
      <c r="D55" s="39"/>
      <c r="E55" s="39"/>
      <c r="F55" s="25"/>
    </row>
    <row r="56" spans="1:8" ht="15.6" x14ac:dyDescent="0.3">
      <c r="A56" s="39" t="s">
        <v>45</v>
      </c>
      <c r="B56" s="39"/>
      <c r="C56" s="39"/>
      <c r="D56" s="39"/>
      <c r="E56" s="39"/>
      <c r="F56" s="24"/>
      <c r="H56" s="26"/>
    </row>
    <row r="57" spans="1:8" ht="15.6" x14ac:dyDescent="0.3">
      <c r="A57" s="38" t="s">
        <v>46</v>
      </c>
      <c r="B57" s="38"/>
      <c r="C57" s="38"/>
      <c r="D57" s="38"/>
      <c r="E57" s="38"/>
      <c r="F57" s="24">
        <f>F24+F56-F54</f>
        <v>-842243.54</v>
      </c>
    </row>
    <row r="59" spans="1:8" x14ac:dyDescent="0.25">
      <c r="A59" s="1" t="s">
        <v>47</v>
      </c>
      <c r="F59" s="26"/>
    </row>
  </sheetData>
  <mergeCells count="53">
    <mergeCell ref="A53:E53"/>
    <mergeCell ref="A54:E54"/>
    <mergeCell ref="A55:E55"/>
    <mergeCell ref="A56:E56"/>
    <mergeCell ref="A57:E57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40:E40"/>
    <mergeCell ref="A29:E29"/>
    <mergeCell ref="A30:E30"/>
    <mergeCell ref="A31:E31"/>
    <mergeCell ref="A32:E33"/>
    <mergeCell ref="A35:E35"/>
    <mergeCell ref="A36:E36"/>
    <mergeCell ref="A37:E37"/>
    <mergeCell ref="A38:E38"/>
    <mergeCell ref="A39:E39"/>
    <mergeCell ref="F32:F33"/>
    <mergeCell ref="A34:E34"/>
    <mergeCell ref="A21:D21"/>
    <mergeCell ref="A24:E24"/>
    <mergeCell ref="A25:E26"/>
    <mergeCell ref="F25:F26"/>
    <mergeCell ref="A27:E27"/>
    <mergeCell ref="A28:E28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A1:G1"/>
    <mergeCell ref="A2:G2"/>
    <mergeCell ref="A3:D3"/>
    <mergeCell ref="A4:D4"/>
    <mergeCell ref="A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7" workbookViewId="0">
      <selection activeCell="A37" sqref="A1:XFD1048576"/>
    </sheetView>
  </sheetViews>
  <sheetFormatPr defaultColWidth="9.109375" defaultRowHeight="13.2" x14ac:dyDescent="0.25"/>
  <cols>
    <col min="1" max="3" width="9.109375" style="1"/>
    <col min="4" max="4" width="12.5546875" style="1" customWidth="1"/>
    <col min="5" max="5" width="15.109375" style="1" customWidth="1"/>
    <col min="6" max="6" width="15.33203125" style="1" customWidth="1"/>
    <col min="7" max="7" width="16.6640625" style="1" customWidth="1"/>
    <col min="8" max="9" width="9.109375" style="1"/>
    <col min="10" max="10" width="15.33203125" style="1" customWidth="1"/>
    <col min="11" max="11" width="12.109375" style="1" customWidth="1"/>
    <col min="12" max="16384" width="9.109375" style="1"/>
  </cols>
  <sheetData>
    <row r="1" spans="1:7" ht="15.6" x14ac:dyDescent="0.25">
      <c r="A1" s="77" t="s">
        <v>51</v>
      </c>
      <c r="B1" s="77"/>
      <c r="C1" s="77"/>
      <c r="D1" s="77"/>
      <c r="E1" s="77"/>
      <c r="F1" s="77"/>
      <c r="G1" s="78"/>
    </row>
    <row r="2" spans="1:7" x14ac:dyDescent="0.25">
      <c r="A2" s="79" t="s">
        <v>0</v>
      </c>
      <c r="B2" s="80"/>
      <c r="C2" s="80"/>
      <c r="D2" s="80"/>
      <c r="E2" s="80"/>
      <c r="F2" s="80"/>
      <c r="G2" s="80"/>
    </row>
    <row r="3" spans="1:7" x14ac:dyDescent="0.25">
      <c r="A3" s="79" t="s">
        <v>1</v>
      </c>
      <c r="B3" s="80"/>
      <c r="C3" s="80"/>
      <c r="D3" s="80"/>
      <c r="E3" s="2">
        <f>E4+E5</f>
        <v>7445.4</v>
      </c>
      <c r="F3" s="27" t="s">
        <v>2</v>
      </c>
      <c r="G3" s="27"/>
    </row>
    <row r="4" spans="1:7" x14ac:dyDescent="0.25">
      <c r="A4" s="79" t="s">
        <v>3</v>
      </c>
      <c r="B4" s="80"/>
      <c r="C4" s="80"/>
      <c r="D4" s="80"/>
      <c r="E4" s="2">
        <v>7445.4</v>
      </c>
      <c r="F4" s="27" t="s">
        <v>2</v>
      </c>
      <c r="G4" s="27"/>
    </row>
    <row r="5" spans="1:7" x14ac:dyDescent="0.25">
      <c r="A5" s="79" t="s">
        <v>4</v>
      </c>
      <c r="B5" s="80"/>
      <c r="C5" s="80"/>
      <c r="D5" s="80"/>
      <c r="E5" s="2">
        <v>0</v>
      </c>
      <c r="F5" s="27" t="s">
        <v>5</v>
      </c>
      <c r="G5" s="27"/>
    </row>
    <row r="6" spans="1:7" ht="15.6" x14ac:dyDescent="0.3">
      <c r="A6" s="4"/>
      <c r="B6" s="5"/>
      <c r="C6" s="6"/>
      <c r="D6" s="7"/>
      <c r="E6" s="8" t="s">
        <v>6</v>
      </c>
      <c r="F6" s="9"/>
      <c r="G6" s="1" t="s">
        <v>7</v>
      </c>
    </row>
    <row r="7" spans="1:7" ht="15.6" x14ac:dyDescent="0.3">
      <c r="A7" s="4"/>
      <c r="B7" s="10"/>
      <c r="C7" s="6"/>
      <c r="D7" s="7"/>
      <c r="E7" s="8"/>
      <c r="F7" s="9"/>
    </row>
    <row r="8" spans="1:7" ht="62.4" x14ac:dyDescent="0.3">
      <c r="A8" s="65" t="s">
        <v>8</v>
      </c>
      <c r="B8" s="66"/>
      <c r="C8" s="66"/>
      <c r="D8" s="67"/>
      <c r="E8" s="11" t="s">
        <v>9</v>
      </c>
      <c r="F8" s="11" t="s">
        <v>10</v>
      </c>
      <c r="G8" s="12" t="s">
        <v>11</v>
      </c>
    </row>
    <row r="9" spans="1:7" ht="15.6" x14ac:dyDescent="0.3">
      <c r="A9" s="65" t="s">
        <v>12</v>
      </c>
      <c r="B9" s="66"/>
      <c r="C9" s="66"/>
      <c r="D9" s="67"/>
      <c r="E9" s="13"/>
      <c r="F9" s="13"/>
      <c r="G9" s="14"/>
    </row>
    <row r="10" spans="1:7" ht="15.6" x14ac:dyDescent="0.3">
      <c r="A10" s="68" t="s">
        <v>13</v>
      </c>
      <c r="B10" s="69"/>
      <c r="C10" s="69"/>
      <c r="D10" s="70"/>
      <c r="E10" s="15"/>
      <c r="F10" s="15"/>
      <c r="G10" s="16">
        <f>F10-E10</f>
        <v>0</v>
      </c>
    </row>
    <row r="11" spans="1:7" ht="15.6" x14ac:dyDescent="0.3">
      <c r="A11" s="68" t="s">
        <v>14</v>
      </c>
      <c r="B11" s="69"/>
      <c r="C11" s="69"/>
      <c r="D11" s="70"/>
      <c r="E11" s="15"/>
      <c r="F11" s="15"/>
      <c r="G11" s="16">
        <f>F11-E11</f>
        <v>0</v>
      </c>
    </row>
    <row r="12" spans="1:7" ht="15.6" x14ac:dyDescent="0.3">
      <c r="A12" s="68" t="s">
        <v>15</v>
      </c>
      <c r="B12" s="69"/>
      <c r="C12" s="69"/>
      <c r="D12" s="70"/>
      <c r="E12" s="15"/>
      <c r="F12" s="15"/>
      <c r="G12" s="16">
        <f>F12-E12</f>
        <v>0</v>
      </c>
    </row>
    <row r="13" spans="1:7" ht="15.6" x14ac:dyDescent="0.3">
      <c r="A13" s="68" t="s">
        <v>16</v>
      </c>
      <c r="B13" s="69"/>
      <c r="C13" s="69"/>
      <c r="D13" s="70"/>
      <c r="E13" s="15"/>
      <c r="F13" s="15"/>
      <c r="G13" s="16">
        <f>F13-E13</f>
        <v>0</v>
      </c>
    </row>
    <row r="14" spans="1:7" ht="15.6" x14ac:dyDescent="0.3">
      <c r="A14" s="63" t="s">
        <v>17</v>
      </c>
      <c r="B14" s="63"/>
      <c r="C14" s="63"/>
      <c r="D14" s="63"/>
      <c r="E14" s="15"/>
      <c r="F14" s="15"/>
      <c r="G14" s="16">
        <f>F14-E14</f>
        <v>0</v>
      </c>
    </row>
    <row r="15" spans="1:7" ht="15.6" x14ac:dyDescent="0.3">
      <c r="A15" s="71" t="s">
        <v>18</v>
      </c>
      <c r="B15" s="72"/>
      <c r="C15" s="72"/>
      <c r="D15" s="73"/>
      <c r="E15" s="15"/>
      <c r="F15" s="15"/>
      <c r="G15" s="16"/>
    </row>
    <row r="16" spans="1:7" ht="15.6" x14ac:dyDescent="0.3">
      <c r="A16" s="74" t="s">
        <v>19</v>
      </c>
      <c r="B16" s="75"/>
      <c r="C16" s="75"/>
      <c r="D16" s="76"/>
      <c r="E16" s="15"/>
      <c r="F16" s="15"/>
      <c r="G16" s="16">
        <f>F16-E16</f>
        <v>0</v>
      </c>
    </row>
    <row r="17" spans="1:10" ht="15.6" x14ac:dyDescent="0.3">
      <c r="A17" s="63" t="s">
        <v>20</v>
      </c>
      <c r="B17" s="63"/>
      <c r="C17" s="63"/>
      <c r="D17" s="63"/>
      <c r="E17" s="15"/>
      <c r="F17" s="15"/>
      <c r="G17" s="16">
        <f>F17-E17</f>
        <v>0</v>
      </c>
      <c r="J17" s="17"/>
    </row>
    <row r="18" spans="1:10" ht="15.6" x14ac:dyDescent="0.3">
      <c r="A18" s="63" t="s">
        <v>21</v>
      </c>
      <c r="B18" s="63"/>
      <c r="C18" s="63"/>
      <c r="D18" s="63"/>
      <c r="E18" s="15"/>
      <c r="F18" s="15"/>
      <c r="G18" s="16">
        <f>F18-E18</f>
        <v>0</v>
      </c>
    </row>
    <row r="19" spans="1:10" ht="15.6" x14ac:dyDescent="0.3">
      <c r="A19" s="63" t="s">
        <v>22</v>
      </c>
      <c r="B19" s="63"/>
      <c r="C19" s="63"/>
      <c r="D19" s="63"/>
      <c r="E19" s="15"/>
      <c r="F19" s="15"/>
      <c r="G19" s="16">
        <f>F19-E19</f>
        <v>0</v>
      </c>
    </row>
    <row r="20" spans="1:10" ht="15.6" x14ac:dyDescent="0.3">
      <c r="A20" s="64" t="s">
        <v>23</v>
      </c>
      <c r="B20" s="64"/>
      <c r="C20" s="64"/>
      <c r="D20" s="64"/>
      <c r="E20" s="15"/>
      <c r="F20" s="15"/>
      <c r="G20" s="16"/>
    </row>
    <row r="21" spans="1:10" ht="15.6" x14ac:dyDescent="0.3">
      <c r="A21" s="63" t="s">
        <v>24</v>
      </c>
      <c r="B21" s="63"/>
      <c r="C21" s="63"/>
      <c r="D21" s="63"/>
      <c r="E21" s="15"/>
      <c r="F21" s="15"/>
      <c r="G21" s="16">
        <f>F21-E21</f>
        <v>0</v>
      </c>
      <c r="J21" s="17"/>
    </row>
    <row r="22" spans="1:10" ht="15.6" x14ac:dyDescent="0.3">
      <c r="A22" s="18"/>
      <c r="B22" s="18"/>
      <c r="C22" s="18"/>
      <c r="D22" s="18"/>
      <c r="E22" s="19"/>
      <c r="F22" s="19"/>
    </row>
    <row r="23" spans="1:10" ht="15.6" x14ac:dyDescent="0.3">
      <c r="A23" s="20" t="s">
        <v>25</v>
      </c>
      <c r="B23" s="20"/>
      <c r="C23" s="20"/>
      <c r="D23" s="20"/>
      <c r="E23" s="21"/>
      <c r="F23" s="9"/>
    </row>
    <row r="24" spans="1:10" ht="15.6" x14ac:dyDescent="0.3">
      <c r="A24" s="39" t="s">
        <v>49</v>
      </c>
      <c r="B24" s="39"/>
      <c r="C24" s="39"/>
      <c r="D24" s="39"/>
      <c r="E24" s="39"/>
      <c r="F24" s="22"/>
    </row>
    <row r="25" spans="1:10" x14ac:dyDescent="0.25">
      <c r="A25" s="53" t="s">
        <v>27</v>
      </c>
      <c r="B25" s="54"/>
      <c r="C25" s="54"/>
      <c r="D25" s="54"/>
      <c r="E25" s="55"/>
      <c r="F25" s="61">
        <f>SUM(F27:F31)</f>
        <v>227726.87</v>
      </c>
    </row>
    <row r="26" spans="1:10" x14ac:dyDescent="0.25">
      <c r="A26" s="56"/>
      <c r="B26" s="57"/>
      <c r="C26" s="57"/>
      <c r="D26" s="57"/>
      <c r="E26" s="58"/>
      <c r="F26" s="62"/>
    </row>
    <row r="27" spans="1:10" ht="15.6" x14ac:dyDescent="0.3">
      <c r="A27" s="42" t="s">
        <v>28</v>
      </c>
      <c r="B27" s="43"/>
      <c r="C27" s="43"/>
      <c r="D27" s="43"/>
      <c r="E27" s="49"/>
      <c r="F27" s="23">
        <v>72447.960000000006</v>
      </c>
    </row>
    <row r="28" spans="1:10" ht="15.6" x14ac:dyDescent="0.3">
      <c r="A28" s="42" t="s">
        <v>29</v>
      </c>
      <c r="B28" s="43"/>
      <c r="C28" s="43"/>
      <c r="D28" s="43"/>
      <c r="E28" s="49"/>
      <c r="F28" s="23">
        <v>14648.55</v>
      </c>
    </row>
    <row r="29" spans="1:10" ht="15.6" x14ac:dyDescent="0.3">
      <c r="A29" s="42" t="s">
        <v>30</v>
      </c>
      <c r="B29" s="43"/>
      <c r="C29" s="43"/>
      <c r="D29" s="43"/>
      <c r="E29" s="49"/>
      <c r="F29" s="23">
        <v>6350.78</v>
      </c>
    </row>
    <row r="30" spans="1:10" ht="15.6" x14ac:dyDescent="0.3">
      <c r="A30" s="42" t="s">
        <v>31</v>
      </c>
      <c r="B30" s="43"/>
      <c r="C30" s="43"/>
      <c r="D30" s="43"/>
      <c r="E30" s="49"/>
      <c r="F30" s="23">
        <v>0</v>
      </c>
    </row>
    <row r="31" spans="1:10" ht="15.6" x14ac:dyDescent="0.3">
      <c r="A31" s="45" t="s">
        <v>32</v>
      </c>
      <c r="B31" s="51"/>
      <c r="C31" s="51"/>
      <c r="D31" s="51"/>
      <c r="E31" s="52"/>
      <c r="F31" s="23">
        <v>134279.57999999999</v>
      </c>
    </row>
    <row r="32" spans="1:10" x14ac:dyDescent="0.25">
      <c r="A32" s="53" t="s">
        <v>33</v>
      </c>
      <c r="B32" s="54"/>
      <c r="C32" s="54"/>
      <c r="D32" s="54"/>
      <c r="E32" s="55"/>
      <c r="F32" s="61">
        <f>SUM(F34:F38)</f>
        <v>364248.5</v>
      </c>
    </row>
    <row r="33" spans="1:6" ht="19.5" customHeight="1" x14ac:dyDescent="0.25">
      <c r="A33" s="56"/>
      <c r="B33" s="57"/>
      <c r="C33" s="57"/>
      <c r="D33" s="57"/>
      <c r="E33" s="58"/>
      <c r="F33" s="62"/>
    </row>
    <row r="34" spans="1:6" ht="15.6" x14ac:dyDescent="0.3">
      <c r="A34" s="44" t="s">
        <v>28</v>
      </c>
      <c r="B34" s="44"/>
      <c r="C34" s="44"/>
      <c r="D34" s="44"/>
      <c r="E34" s="44"/>
      <c r="F34" s="23">
        <v>152319.29999999999</v>
      </c>
    </row>
    <row r="35" spans="1:6" ht="15.6" x14ac:dyDescent="0.3">
      <c r="A35" s="44" t="s">
        <v>29</v>
      </c>
      <c r="B35" s="44"/>
      <c r="C35" s="44"/>
      <c r="D35" s="44"/>
      <c r="E35" s="44"/>
      <c r="F35" s="23">
        <v>31531.200000000001</v>
      </c>
    </row>
    <row r="36" spans="1:6" ht="15.6" x14ac:dyDescent="0.3">
      <c r="A36" s="44" t="s">
        <v>30</v>
      </c>
      <c r="B36" s="44"/>
      <c r="C36" s="44"/>
      <c r="D36" s="44"/>
      <c r="E36" s="44"/>
      <c r="F36" s="23">
        <v>53447.09</v>
      </c>
    </row>
    <row r="37" spans="1:6" ht="15.6" x14ac:dyDescent="0.3">
      <c r="A37" s="44" t="s">
        <v>31</v>
      </c>
      <c r="B37" s="44"/>
      <c r="C37" s="44"/>
      <c r="D37" s="44"/>
      <c r="E37" s="44"/>
      <c r="F37" s="23">
        <v>0</v>
      </c>
    </row>
    <row r="38" spans="1:6" ht="15.6" x14ac:dyDescent="0.3">
      <c r="A38" s="45" t="s">
        <v>32</v>
      </c>
      <c r="B38" s="46"/>
      <c r="C38" s="46"/>
      <c r="D38" s="46"/>
      <c r="E38" s="47"/>
      <c r="F38" s="23">
        <v>126950.91</v>
      </c>
    </row>
    <row r="39" spans="1:6" ht="15.6" x14ac:dyDescent="0.3">
      <c r="A39" s="48" t="s">
        <v>34</v>
      </c>
      <c r="B39" s="59"/>
      <c r="C39" s="59"/>
      <c r="D39" s="59"/>
      <c r="E39" s="60"/>
      <c r="F39" s="24">
        <f>SUM(F40:F48)</f>
        <v>314822.8</v>
      </c>
    </row>
    <row r="40" spans="1:6" ht="15.6" x14ac:dyDescent="0.3">
      <c r="A40" s="44" t="s">
        <v>35</v>
      </c>
      <c r="B40" s="44"/>
      <c r="C40" s="44"/>
      <c r="D40" s="44"/>
      <c r="E40" s="42"/>
      <c r="F40" s="23">
        <v>112645.58</v>
      </c>
    </row>
    <row r="41" spans="1:6" ht="15.6" x14ac:dyDescent="0.3">
      <c r="A41" s="42" t="s">
        <v>29</v>
      </c>
      <c r="B41" s="43"/>
      <c r="C41" s="43"/>
      <c r="D41" s="43"/>
      <c r="E41" s="43"/>
      <c r="F41" s="23">
        <v>22738.58</v>
      </c>
    </row>
    <row r="42" spans="1:6" ht="15.6" x14ac:dyDescent="0.3">
      <c r="A42" s="44" t="s">
        <v>36</v>
      </c>
      <c r="B42" s="44"/>
      <c r="C42" s="44"/>
      <c r="D42" s="44"/>
      <c r="E42" s="42"/>
      <c r="F42" s="23">
        <v>28368</v>
      </c>
    </row>
    <row r="43" spans="1:6" ht="15.6" x14ac:dyDescent="0.3">
      <c r="A43" s="42" t="s">
        <v>29</v>
      </c>
      <c r="B43" s="43"/>
      <c r="C43" s="43"/>
      <c r="D43" s="43"/>
      <c r="E43" s="43"/>
      <c r="F43" s="23">
        <v>5726.05</v>
      </c>
    </row>
    <row r="44" spans="1:6" ht="15.6" x14ac:dyDescent="0.3">
      <c r="A44" s="44" t="s">
        <v>37</v>
      </c>
      <c r="B44" s="44"/>
      <c r="C44" s="44"/>
      <c r="D44" s="44"/>
      <c r="E44" s="42"/>
      <c r="F44" s="23">
        <v>42968.23</v>
      </c>
    </row>
    <row r="45" spans="1:6" ht="15.6" x14ac:dyDescent="0.3">
      <c r="A45" s="42" t="s">
        <v>29</v>
      </c>
      <c r="B45" s="43"/>
      <c r="C45" s="43"/>
      <c r="D45" s="43"/>
      <c r="E45" s="43"/>
      <c r="F45" s="23">
        <v>8672.7900000000009</v>
      </c>
    </row>
    <row r="46" spans="1:6" ht="15.6" x14ac:dyDescent="0.3">
      <c r="A46" s="44" t="s">
        <v>30</v>
      </c>
      <c r="B46" s="44"/>
      <c r="C46" s="44"/>
      <c r="D46" s="44"/>
      <c r="E46" s="42"/>
      <c r="F46" s="23">
        <v>7409.46</v>
      </c>
    </row>
    <row r="47" spans="1:6" ht="15.6" x14ac:dyDescent="0.3">
      <c r="A47" s="42" t="s">
        <v>31</v>
      </c>
      <c r="B47" s="43"/>
      <c r="C47" s="43"/>
      <c r="D47" s="43"/>
      <c r="E47" s="43"/>
      <c r="F47" s="23">
        <v>10718.63</v>
      </c>
    </row>
    <row r="48" spans="1:6" ht="15.6" x14ac:dyDescent="0.3">
      <c r="A48" s="45" t="s">
        <v>32</v>
      </c>
      <c r="B48" s="46"/>
      <c r="C48" s="46"/>
      <c r="D48" s="46"/>
      <c r="E48" s="47"/>
      <c r="F48" s="23">
        <v>75575.48</v>
      </c>
    </row>
    <row r="49" spans="1:8" ht="15.6" x14ac:dyDescent="0.3">
      <c r="A49" s="48" t="s">
        <v>38</v>
      </c>
      <c r="B49" s="43"/>
      <c r="C49" s="43"/>
      <c r="D49" s="43"/>
      <c r="E49" s="49"/>
      <c r="F49" s="24">
        <v>1102.19</v>
      </c>
    </row>
    <row r="50" spans="1:8" ht="15.6" x14ac:dyDescent="0.3">
      <c r="A50" s="40" t="s">
        <v>39</v>
      </c>
      <c r="B50" s="41"/>
      <c r="C50" s="41"/>
      <c r="D50" s="41"/>
      <c r="E50" s="50"/>
      <c r="F50" s="24">
        <f>F25+F32+F39+F49</f>
        <v>907900.35999999987</v>
      </c>
    </row>
    <row r="51" spans="1:8" ht="15.6" x14ac:dyDescent="0.3">
      <c r="A51" s="40" t="s">
        <v>40</v>
      </c>
      <c r="B51" s="41"/>
      <c r="C51" s="41"/>
      <c r="D51" s="41"/>
      <c r="E51" s="41"/>
      <c r="F51" s="23"/>
    </row>
    <row r="52" spans="1:8" ht="15.6" x14ac:dyDescent="0.3">
      <c r="A52" s="40" t="s">
        <v>41</v>
      </c>
      <c r="B52" s="41"/>
      <c r="C52" s="41"/>
      <c r="D52" s="41"/>
      <c r="E52" s="41"/>
      <c r="F52" s="23"/>
    </row>
    <row r="53" spans="1:8" ht="15.6" x14ac:dyDescent="0.3">
      <c r="A53" s="35" t="s">
        <v>42</v>
      </c>
      <c r="B53" s="36"/>
      <c r="C53" s="36"/>
      <c r="D53" s="36"/>
      <c r="E53" s="37"/>
      <c r="F53" s="23"/>
    </row>
    <row r="54" spans="1:8" ht="15.6" x14ac:dyDescent="0.3">
      <c r="A54" s="38" t="s">
        <v>43</v>
      </c>
      <c r="B54" s="38"/>
      <c r="C54" s="38"/>
      <c r="D54" s="38"/>
      <c r="E54" s="38"/>
      <c r="F54" s="24">
        <f>F50+F51+F52</f>
        <v>907900.35999999987</v>
      </c>
    </row>
    <row r="55" spans="1:8" ht="15.6" x14ac:dyDescent="0.3">
      <c r="A55" s="39" t="s">
        <v>44</v>
      </c>
      <c r="B55" s="39"/>
      <c r="C55" s="39"/>
      <c r="D55" s="39"/>
      <c r="E55" s="39"/>
      <c r="F55" s="25"/>
    </row>
    <row r="56" spans="1:8" ht="15.6" x14ac:dyDescent="0.3">
      <c r="A56" s="39" t="s">
        <v>45</v>
      </c>
      <c r="B56" s="39"/>
      <c r="C56" s="39"/>
      <c r="D56" s="39"/>
      <c r="E56" s="39"/>
      <c r="F56" s="24"/>
      <c r="H56" s="26"/>
    </row>
    <row r="57" spans="1:8" ht="15.6" x14ac:dyDescent="0.3">
      <c r="A57" s="38" t="s">
        <v>46</v>
      </c>
      <c r="B57" s="38"/>
      <c r="C57" s="38"/>
      <c r="D57" s="38"/>
      <c r="E57" s="38"/>
      <c r="F57" s="24">
        <f>F24+F56-F54</f>
        <v>-907900.35999999987</v>
      </c>
    </row>
    <row r="59" spans="1:8" x14ac:dyDescent="0.25">
      <c r="A59" s="1" t="s">
        <v>47</v>
      </c>
      <c r="F59" s="26"/>
    </row>
  </sheetData>
  <mergeCells count="53">
    <mergeCell ref="A53:E53"/>
    <mergeCell ref="A54:E54"/>
    <mergeCell ref="A55:E55"/>
    <mergeCell ref="A56:E56"/>
    <mergeCell ref="A57:E57"/>
    <mergeCell ref="A52:E52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40:E40"/>
    <mergeCell ref="A29:E29"/>
    <mergeCell ref="A30:E30"/>
    <mergeCell ref="A31:E31"/>
    <mergeCell ref="A32:E33"/>
    <mergeCell ref="A35:E35"/>
    <mergeCell ref="A36:E36"/>
    <mergeCell ref="A37:E37"/>
    <mergeCell ref="A38:E38"/>
    <mergeCell ref="A39:E39"/>
    <mergeCell ref="F32:F33"/>
    <mergeCell ref="A34:E34"/>
    <mergeCell ref="A21:D21"/>
    <mergeCell ref="A24:E24"/>
    <mergeCell ref="A25:E26"/>
    <mergeCell ref="F25:F26"/>
    <mergeCell ref="A27:E27"/>
    <mergeCell ref="A28:E28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8:D8"/>
    <mergeCell ref="A1:G1"/>
    <mergeCell ref="A2:G2"/>
    <mergeCell ref="A3:D3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33" workbookViewId="0">
      <selection activeCell="A33" sqref="A1:XFD1048576"/>
    </sheetView>
  </sheetViews>
  <sheetFormatPr defaultColWidth="9.109375" defaultRowHeight="18.75" customHeight="1" x14ac:dyDescent="0.25"/>
  <cols>
    <col min="1" max="3" width="9.109375" style="1"/>
    <col min="4" max="4" width="12.5546875" style="1" customWidth="1"/>
    <col min="5" max="5" width="15.109375" style="1" customWidth="1"/>
    <col min="6" max="6" width="15.33203125" style="1" customWidth="1"/>
    <col min="7" max="7" width="16.6640625" style="1" customWidth="1"/>
    <col min="8" max="9" width="9.109375" style="1"/>
    <col min="10" max="10" width="15.33203125" style="1" customWidth="1"/>
    <col min="11" max="11" width="12.109375" style="1" customWidth="1"/>
    <col min="12" max="16384" width="9.109375" style="1"/>
  </cols>
  <sheetData>
    <row r="1" spans="1:7" ht="18.75" customHeight="1" x14ac:dyDescent="0.25">
      <c r="A1" s="77" t="s">
        <v>52</v>
      </c>
      <c r="B1" s="77"/>
      <c r="C1" s="77"/>
      <c r="D1" s="77"/>
      <c r="E1" s="77"/>
      <c r="F1" s="77"/>
      <c r="G1" s="78"/>
    </row>
    <row r="2" spans="1:7" ht="18.75" customHeight="1" x14ac:dyDescent="0.25">
      <c r="A2" s="79" t="s">
        <v>0</v>
      </c>
      <c r="B2" s="80"/>
      <c r="C2" s="80"/>
      <c r="D2" s="80"/>
      <c r="E2" s="80"/>
      <c r="F2" s="80"/>
      <c r="G2" s="80"/>
    </row>
    <row r="3" spans="1:7" ht="18.75" hidden="1" customHeight="1" x14ac:dyDescent="0.25">
      <c r="A3" s="79" t="s">
        <v>1</v>
      </c>
      <c r="B3" s="80"/>
      <c r="C3" s="80"/>
      <c r="D3" s="80"/>
      <c r="E3" s="2">
        <f>E4+E5</f>
        <v>7445.4</v>
      </c>
      <c r="F3" s="28" t="s">
        <v>2</v>
      </c>
      <c r="G3" s="28"/>
    </row>
    <row r="4" spans="1:7" ht="18.75" hidden="1" customHeight="1" x14ac:dyDescent="0.25">
      <c r="A4" s="79" t="s">
        <v>3</v>
      </c>
      <c r="B4" s="80"/>
      <c r="C4" s="80"/>
      <c r="D4" s="80"/>
      <c r="E4" s="2">
        <v>7445.4</v>
      </c>
      <c r="F4" s="28" t="s">
        <v>2</v>
      </c>
      <c r="G4" s="28"/>
    </row>
    <row r="5" spans="1:7" ht="18.75" hidden="1" customHeight="1" x14ac:dyDescent="0.25">
      <c r="A5" s="79" t="s">
        <v>4</v>
      </c>
      <c r="B5" s="80"/>
      <c r="C5" s="80"/>
      <c r="D5" s="80"/>
      <c r="E5" s="2">
        <v>0</v>
      </c>
      <c r="F5" s="28" t="s">
        <v>5</v>
      </c>
      <c r="G5" s="28"/>
    </row>
    <row r="6" spans="1:7" ht="18.75" customHeight="1" x14ac:dyDescent="0.25">
      <c r="A6" s="29"/>
      <c r="B6" s="30"/>
      <c r="C6" s="30"/>
      <c r="D6" s="30"/>
      <c r="E6" s="2"/>
      <c r="F6" s="30"/>
      <c r="G6" s="30"/>
    </row>
    <row r="7" spans="1:7" ht="18.75" customHeight="1" x14ac:dyDescent="0.3">
      <c r="A7" s="4"/>
      <c r="B7" s="5"/>
      <c r="C7" s="6"/>
      <c r="D7" s="7"/>
      <c r="E7" s="8" t="s">
        <v>6</v>
      </c>
      <c r="F7" s="9"/>
      <c r="G7" s="1" t="s">
        <v>7</v>
      </c>
    </row>
    <row r="8" spans="1:7" ht="8.25" customHeight="1" x14ac:dyDescent="0.3">
      <c r="A8" s="4"/>
      <c r="B8" s="10"/>
      <c r="C8" s="6"/>
      <c r="D8" s="7"/>
      <c r="E8" s="8"/>
      <c r="F8" s="9"/>
    </row>
    <row r="9" spans="1:7" ht="18.75" customHeight="1" x14ac:dyDescent="0.3">
      <c r="A9" s="65" t="s">
        <v>8</v>
      </c>
      <c r="B9" s="66"/>
      <c r="C9" s="66"/>
      <c r="D9" s="67"/>
      <c r="E9" s="11" t="s">
        <v>9</v>
      </c>
      <c r="F9" s="11" t="s">
        <v>10</v>
      </c>
      <c r="G9" s="12" t="s">
        <v>11</v>
      </c>
    </row>
    <row r="10" spans="1:7" ht="18.75" customHeight="1" x14ac:dyDescent="0.3">
      <c r="A10" s="65" t="s">
        <v>12</v>
      </c>
      <c r="B10" s="66"/>
      <c r="C10" s="66"/>
      <c r="D10" s="67"/>
      <c r="E10" s="13"/>
      <c r="F10" s="13"/>
      <c r="G10" s="14"/>
    </row>
    <row r="11" spans="1:7" ht="18.75" customHeight="1" x14ac:dyDescent="0.3">
      <c r="A11" s="68" t="s">
        <v>13</v>
      </c>
      <c r="B11" s="69"/>
      <c r="C11" s="69"/>
      <c r="D11" s="70"/>
      <c r="E11" s="15">
        <v>1115263.19</v>
      </c>
      <c r="F11" s="15">
        <v>1257333.33</v>
      </c>
      <c r="G11" s="16">
        <v>252019.59</v>
      </c>
    </row>
    <row r="12" spans="1:7" ht="18.75" customHeight="1" x14ac:dyDescent="0.3">
      <c r="A12" s="68" t="s">
        <v>14</v>
      </c>
      <c r="B12" s="69"/>
      <c r="C12" s="69"/>
      <c r="D12" s="70"/>
      <c r="E12" s="15">
        <v>737445.33</v>
      </c>
      <c r="F12" s="15">
        <v>699913.19</v>
      </c>
      <c r="G12" s="16">
        <v>131952.23000000001</v>
      </c>
    </row>
    <row r="13" spans="1:7" ht="18.75" customHeight="1" x14ac:dyDescent="0.3">
      <c r="A13" s="68" t="s">
        <v>15</v>
      </c>
      <c r="B13" s="69"/>
      <c r="C13" s="69"/>
      <c r="D13" s="70"/>
      <c r="E13" s="15">
        <v>95503.54</v>
      </c>
      <c r="F13" s="15">
        <v>108823.84</v>
      </c>
      <c r="G13" s="16">
        <v>15815.87</v>
      </c>
    </row>
    <row r="14" spans="1:7" ht="18.75" customHeight="1" x14ac:dyDescent="0.3">
      <c r="A14" s="68" t="s">
        <v>16</v>
      </c>
      <c r="B14" s="69"/>
      <c r="C14" s="69"/>
      <c r="D14" s="70"/>
      <c r="E14" s="15">
        <v>80179.56</v>
      </c>
      <c r="F14" s="15">
        <v>91922.57</v>
      </c>
      <c r="G14" s="16">
        <v>13106.92</v>
      </c>
    </row>
    <row r="15" spans="1:7" ht="18.75" customHeight="1" x14ac:dyDescent="0.3">
      <c r="A15" s="63" t="s">
        <v>17</v>
      </c>
      <c r="B15" s="63"/>
      <c r="C15" s="63"/>
      <c r="D15" s="63"/>
      <c r="E15" s="15">
        <v>785639.18</v>
      </c>
      <c r="F15" s="15">
        <v>764224.84</v>
      </c>
      <c r="G15" s="16">
        <v>128639.92</v>
      </c>
    </row>
    <row r="16" spans="1:7" ht="18.75" customHeight="1" x14ac:dyDescent="0.3">
      <c r="A16" s="71" t="s">
        <v>18</v>
      </c>
      <c r="B16" s="72"/>
      <c r="C16" s="72"/>
      <c r="D16" s="73"/>
      <c r="E16" s="15"/>
      <c r="F16" s="15"/>
      <c r="G16" s="16"/>
    </row>
    <row r="17" spans="1:10" ht="26.25" customHeight="1" x14ac:dyDescent="0.3">
      <c r="A17" s="74" t="s">
        <v>19</v>
      </c>
      <c r="B17" s="75"/>
      <c r="C17" s="75"/>
      <c r="D17" s="76"/>
      <c r="E17" s="15">
        <v>1665619.4</v>
      </c>
      <c r="F17" s="15">
        <v>1515051.92</v>
      </c>
      <c r="G17" s="16">
        <v>400983.07</v>
      </c>
    </row>
    <row r="18" spans="1:10" ht="18.75" customHeight="1" x14ac:dyDescent="0.3">
      <c r="A18" s="63" t="s">
        <v>20</v>
      </c>
      <c r="B18" s="63"/>
      <c r="C18" s="63"/>
      <c r="D18" s="63"/>
      <c r="E18" s="15">
        <v>169077.58</v>
      </c>
      <c r="F18" s="15">
        <v>165723.57</v>
      </c>
      <c r="G18" s="16">
        <v>30620.77</v>
      </c>
      <c r="J18" s="17"/>
    </row>
    <row r="19" spans="1:10" ht="18.75" customHeight="1" x14ac:dyDescent="0.3">
      <c r="A19" s="63" t="s">
        <v>21</v>
      </c>
      <c r="B19" s="63"/>
      <c r="C19" s="63"/>
      <c r="D19" s="63"/>
      <c r="E19" s="15"/>
      <c r="F19" s="15"/>
      <c r="G19" s="16">
        <f>F19-E19</f>
        <v>0</v>
      </c>
    </row>
    <row r="20" spans="1:10" ht="18.75" customHeight="1" x14ac:dyDescent="0.3">
      <c r="A20" s="63" t="s">
        <v>22</v>
      </c>
      <c r="B20" s="63"/>
      <c r="C20" s="63"/>
      <c r="D20" s="63"/>
      <c r="E20" s="15">
        <v>150612.60999999999</v>
      </c>
      <c r="F20" s="15">
        <v>152386.74</v>
      </c>
      <c r="G20" s="16">
        <v>37979.620000000003</v>
      </c>
    </row>
    <row r="21" spans="1:10" ht="18.75" customHeight="1" x14ac:dyDescent="0.3">
      <c r="A21" s="64" t="s">
        <v>23</v>
      </c>
      <c r="B21" s="64"/>
      <c r="C21" s="64"/>
      <c r="D21" s="64"/>
      <c r="E21" s="15"/>
      <c r="F21" s="15"/>
      <c r="G21" s="16"/>
    </row>
    <row r="22" spans="1:10" ht="18.75" customHeight="1" x14ac:dyDescent="0.3">
      <c r="A22" s="63" t="s">
        <v>24</v>
      </c>
      <c r="B22" s="63"/>
      <c r="C22" s="63"/>
      <c r="D22" s="63"/>
      <c r="E22" s="15"/>
      <c r="F22" s="15"/>
      <c r="G22" s="16">
        <f>F22-E22</f>
        <v>0</v>
      </c>
      <c r="J22" s="17"/>
    </row>
    <row r="23" spans="1:10" ht="18.75" customHeight="1" x14ac:dyDescent="0.3">
      <c r="A23" s="18"/>
      <c r="B23" s="18"/>
      <c r="C23" s="18"/>
      <c r="D23" s="18"/>
      <c r="E23" s="19"/>
      <c r="F23" s="19"/>
    </row>
    <row r="24" spans="1:10" ht="18.75" customHeight="1" x14ac:dyDescent="0.3">
      <c r="A24" s="20" t="s">
        <v>25</v>
      </c>
      <c r="B24" s="20"/>
      <c r="C24" s="20"/>
      <c r="D24" s="20"/>
      <c r="E24" s="21"/>
      <c r="F24" s="9"/>
    </row>
    <row r="25" spans="1:10" ht="18.75" customHeight="1" x14ac:dyDescent="0.3">
      <c r="A25" s="39" t="s">
        <v>53</v>
      </c>
      <c r="B25" s="39"/>
      <c r="C25" s="39"/>
      <c r="D25" s="39"/>
      <c r="E25" s="39"/>
      <c r="F25" s="15">
        <v>254787.9</v>
      </c>
    </row>
    <row r="26" spans="1:10" ht="18.75" customHeight="1" x14ac:dyDescent="0.25">
      <c r="A26" s="53" t="s">
        <v>27</v>
      </c>
      <c r="B26" s="54"/>
      <c r="C26" s="54"/>
      <c r="D26" s="54"/>
      <c r="E26" s="55"/>
      <c r="F26" s="61">
        <f>SUM(F28:F32)</f>
        <v>264019.86</v>
      </c>
    </row>
    <row r="27" spans="1:10" ht="18.75" customHeight="1" x14ac:dyDescent="0.25">
      <c r="A27" s="56"/>
      <c r="B27" s="57"/>
      <c r="C27" s="57"/>
      <c r="D27" s="57"/>
      <c r="E27" s="58"/>
      <c r="F27" s="62"/>
    </row>
    <row r="28" spans="1:10" ht="18.75" customHeight="1" x14ac:dyDescent="0.3">
      <c r="A28" s="42" t="s">
        <v>28</v>
      </c>
      <c r="B28" s="43"/>
      <c r="C28" s="43"/>
      <c r="D28" s="43"/>
      <c r="E28" s="49"/>
      <c r="F28" s="23">
        <v>82982.460000000006</v>
      </c>
    </row>
    <row r="29" spans="1:10" ht="18.75" customHeight="1" x14ac:dyDescent="0.3">
      <c r="A29" s="42" t="s">
        <v>29</v>
      </c>
      <c r="B29" s="43"/>
      <c r="C29" s="43"/>
      <c r="D29" s="43"/>
      <c r="E29" s="49"/>
      <c r="F29" s="23">
        <v>16809.64</v>
      </c>
    </row>
    <row r="30" spans="1:10" ht="18.75" customHeight="1" x14ac:dyDescent="0.3">
      <c r="A30" s="42" t="s">
        <v>30</v>
      </c>
      <c r="B30" s="43"/>
      <c r="C30" s="43"/>
      <c r="D30" s="43"/>
      <c r="E30" s="49"/>
      <c r="F30" s="23">
        <v>13175.67</v>
      </c>
    </row>
    <row r="31" spans="1:10" ht="18.75" customHeight="1" x14ac:dyDescent="0.3">
      <c r="A31" s="42" t="s">
        <v>31</v>
      </c>
      <c r="B31" s="43"/>
      <c r="C31" s="43"/>
      <c r="D31" s="43"/>
      <c r="E31" s="49"/>
      <c r="F31" s="23">
        <v>0</v>
      </c>
    </row>
    <row r="32" spans="1:10" ht="18.75" customHeight="1" x14ac:dyDescent="0.3">
      <c r="A32" s="45" t="s">
        <v>32</v>
      </c>
      <c r="B32" s="51"/>
      <c r="C32" s="51"/>
      <c r="D32" s="51"/>
      <c r="E32" s="52"/>
      <c r="F32" s="23">
        <v>151052.09</v>
      </c>
    </row>
    <row r="33" spans="1:6" ht="18.75" customHeight="1" x14ac:dyDescent="0.25">
      <c r="A33" s="53" t="s">
        <v>33</v>
      </c>
      <c r="B33" s="54"/>
      <c r="C33" s="54"/>
      <c r="D33" s="54"/>
      <c r="E33" s="55"/>
      <c r="F33" s="61">
        <f>SUM(F35:F39)</f>
        <v>476304.08</v>
      </c>
    </row>
    <row r="34" spans="1:6" ht="18.75" customHeight="1" x14ac:dyDescent="0.25">
      <c r="A34" s="56"/>
      <c r="B34" s="57"/>
      <c r="C34" s="57"/>
      <c r="D34" s="57"/>
      <c r="E34" s="58"/>
      <c r="F34" s="62"/>
    </row>
    <row r="35" spans="1:6" ht="18.75" customHeight="1" x14ac:dyDescent="0.3">
      <c r="A35" s="44" t="s">
        <v>28</v>
      </c>
      <c r="B35" s="44"/>
      <c r="C35" s="44"/>
      <c r="D35" s="44"/>
      <c r="E35" s="44"/>
      <c r="F35" s="23">
        <v>151359.16</v>
      </c>
    </row>
    <row r="36" spans="1:6" ht="18.75" customHeight="1" x14ac:dyDescent="0.3">
      <c r="A36" s="44" t="s">
        <v>29</v>
      </c>
      <c r="B36" s="44"/>
      <c r="C36" s="44"/>
      <c r="D36" s="44"/>
      <c r="E36" s="44"/>
      <c r="F36" s="23">
        <v>31779.95</v>
      </c>
    </row>
    <row r="37" spans="1:6" ht="18.75" customHeight="1" x14ac:dyDescent="0.3">
      <c r="A37" s="44" t="s">
        <v>30</v>
      </c>
      <c r="B37" s="44"/>
      <c r="C37" s="44"/>
      <c r="D37" s="44"/>
      <c r="E37" s="44"/>
      <c r="F37" s="23">
        <v>64321.88</v>
      </c>
    </row>
    <row r="38" spans="1:6" ht="18.75" customHeight="1" x14ac:dyDescent="0.3">
      <c r="A38" s="44" t="s">
        <v>31</v>
      </c>
      <c r="B38" s="44"/>
      <c r="C38" s="44"/>
      <c r="D38" s="44"/>
      <c r="E38" s="44"/>
      <c r="F38" s="23">
        <f>50824.21+47825.2</f>
        <v>98649.41</v>
      </c>
    </row>
    <row r="39" spans="1:6" ht="18.75" customHeight="1" x14ac:dyDescent="0.3">
      <c r="A39" s="45" t="s">
        <v>32</v>
      </c>
      <c r="B39" s="46"/>
      <c r="C39" s="46"/>
      <c r="D39" s="46"/>
      <c r="E39" s="47"/>
      <c r="F39" s="23">
        <v>130193.68</v>
      </c>
    </row>
    <row r="40" spans="1:6" ht="28.5" customHeight="1" x14ac:dyDescent="0.3">
      <c r="A40" s="48" t="s">
        <v>34</v>
      </c>
      <c r="B40" s="59"/>
      <c r="C40" s="59"/>
      <c r="D40" s="59"/>
      <c r="E40" s="60"/>
      <c r="F40" s="24">
        <f>SUM(F41:F49)</f>
        <v>341119.23</v>
      </c>
    </row>
    <row r="41" spans="1:6" ht="18.75" customHeight="1" x14ac:dyDescent="0.3">
      <c r="A41" s="44" t="s">
        <v>35</v>
      </c>
      <c r="B41" s="44"/>
      <c r="C41" s="44"/>
      <c r="D41" s="44"/>
      <c r="E41" s="42"/>
      <c r="F41" s="23">
        <v>114517.04</v>
      </c>
    </row>
    <row r="42" spans="1:6" ht="18.75" customHeight="1" x14ac:dyDescent="0.3">
      <c r="A42" s="42" t="s">
        <v>29</v>
      </c>
      <c r="B42" s="43"/>
      <c r="C42" s="43"/>
      <c r="D42" s="43"/>
      <c r="E42" s="43"/>
      <c r="F42" s="23">
        <v>23129.58</v>
      </c>
    </row>
    <row r="43" spans="1:6" ht="18.75" customHeight="1" x14ac:dyDescent="0.3">
      <c r="A43" s="44" t="s">
        <v>36</v>
      </c>
      <c r="B43" s="44"/>
      <c r="C43" s="44"/>
      <c r="D43" s="44"/>
      <c r="E43" s="42"/>
      <c r="F43" s="23">
        <v>28666.560000000001</v>
      </c>
    </row>
    <row r="44" spans="1:6" ht="18.75" customHeight="1" x14ac:dyDescent="0.3">
      <c r="A44" s="42" t="s">
        <v>29</v>
      </c>
      <c r="B44" s="43"/>
      <c r="C44" s="43"/>
      <c r="D44" s="43"/>
      <c r="E44" s="43"/>
      <c r="F44" s="23">
        <v>5789.93</v>
      </c>
    </row>
    <row r="45" spans="1:6" ht="18.75" customHeight="1" x14ac:dyDescent="0.3">
      <c r="A45" s="44" t="s">
        <v>37</v>
      </c>
      <c r="B45" s="44"/>
      <c r="C45" s="44"/>
      <c r="D45" s="44"/>
      <c r="E45" s="42"/>
      <c r="F45" s="23">
        <v>39373.480000000003</v>
      </c>
    </row>
    <row r="46" spans="1:6" ht="18.75" customHeight="1" x14ac:dyDescent="0.3">
      <c r="A46" s="42" t="s">
        <v>29</v>
      </c>
      <c r="B46" s="43"/>
      <c r="C46" s="43"/>
      <c r="D46" s="43"/>
      <c r="E46" s="43"/>
      <c r="F46" s="23">
        <v>7952.47</v>
      </c>
    </row>
    <row r="47" spans="1:6" ht="18.75" customHeight="1" x14ac:dyDescent="0.3">
      <c r="A47" s="44" t="s">
        <v>30</v>
      </c>
      <c r="B47" s="44"/>
      <c r="C47" s="44"/>
      <c r="D47" s="44"/>
      <c r="E47" s="42"/>
      <c r="F47" s="23">
        <v>26567.61</v>
      </c>
    </row>
    <row r="48" spans="1:6" ht="18.75" customHeight="1" x14ac:dyDescent="0.3">
      <c r="A48" s="42" t="s">
        <v>31</v>
      </c>
      <c r="B48" s="43"/>
      <c r="C48" s="43"/>
      <c r="D48" s="43"/>
      <c r="E48" s="43"/>
      <c r="F48" s="23">
        <v>10718.62</v>
      </c>
    </row>
    <row r="49" spans="1:8" ht="18.75" customHeight="1" x14ac:dyDescent="0.3">
      <c r="A49" s="45" t="s">
        <v>32</v>
      </c>
      <c r="B49" s="46"/>
      <c r="C49" s="46"/>
      <c r="D49" s="46"/>
      <c r="E49" s="47"/>
      <c r="F49" s="23">
        <v>84403.94</v>
      </c>
    </row>
    <row r="50" spans="1:8" ht="28.5" customHeight="1" x14ac:dyDescent="0.3">
      <c r="A50" s="48" t="s">
        <v>38</v>
      </c>
      <c r="B50" s="43"/>
      <c r="C50" s="43"/>
      <c r="D50" s="43"/>
      <c r="E50" s="49"/>
      <c r="F50" s="24">
        <v>1444.79</v>
      </c>
    </row>
    <row r="51" spans="1:8" ht="18.75" customHeight="1" x14ac:dyDescent="0.3">
      <c r="A51" s="40" t="s">
        <v>39</v>
      </c>
      <c r="B51" s="41"/>
      <c r="C51" s="41"/>
      <c r="D51" s="41"/>
      <c r="E51" s="50"/>
      <c r="F51" s="24">
        <f>F26+F33+F40+F50</f>
        <v>1082887.96</v>
      </c>
    </row>
    <row r="52" spans="1:8" ht="18.75" customHeight="1" x14ac:dyDescent="0.3">
      <c r="A52" s="40" t="s">
        <v>54</v>
      </c>
      <c r="B52" s="41"/>
      <c r="C52" s="41"/>
      <c r="D52" s="41"/>
      <c r="E52" s="50"/>
      <c r="F52" s="24">
        <f>F53+F54+F55</f>
        <v>195051.09999999998</v>
      </c>
    </row>
    <row r="53" spans="1:8" ht="18.75" customHeight="1" x14ac:dyDescent="0.3">
      <c r="A53" s="40" t="s">
        <v>40</v>
      </c>
      <c r="B53" s="41"/>
      <c r="C53" s="41"/>
      <c r="D53" s="41"/>
      <c r="E53" s="41"/>
      <c r="F53" s="31">
        <v>19519.14</v>
      </c>
    </row>
    <row r="54" spans="1:8" ht="18.75" customHeight="1" x14ac:dyDescent="0.3">
      <c r="A54" s="40" t="s">
        <v>41</v>
      </c>
      <c r="B54" s="41"/>
      <c r="C54" s="41"/>
      <c r="D54" s="41"/>
      <c r="E54" s="41"/>
      <c r="F54" s="31">
        <v>175531.96</v>
      </c>
    </row>
    <row r="55" spans="1:8" ht="30" customHeight="1" x14ac:dyDescent="0.3">
      <c r="A55" s="35" t="s">
        <v>42</v>
      </c>
      <c r="B55" s="36"/>
      <c r="C55" s="36"/>
      <c r="D55" s="36"/>
      <c r="E55" s="37"/>
      <c r="F55" s="23"/>
    </row>
    <row r="56" spans="1:8" ht="18.75" customHeight="1" x14ac:dyDescent="0.3">
      <c r="A56" s="38" t="s">
        <v>43</v>
      </c>
      <c r="B56" s="38"/>
      <c r="C56" s="38"/>
      <c r="D56" s="38"/>
      <c r="E56" s="38"/>
      <c r="F56" s="24">
        <f>F51+F53+F54+F55</f>
        <v>1277939.0599999998</v>
      </c>
    </row>
    <row r="57" spans="1:8" ht="18.75" customHeight="1" x14ac:dyDescent="0.3">
      <c r="A57" s="39" t="s">
        <v>44</v>
      </c>
      <c r="B57" s="39"/>
      <c r="C57" s="39"/>
      <c r="D57" s="39"/>
      <c r="E57" s="39"/>
      <c r="F57" s="25">
        <f>E17</f>
        <v>1665619.4</v>
      </c>
    </row>
    <row r="58" spans="1:8" ht="18.75" customHeight="1" x14ac:dyDescent="0.3">
      <c r="A58" s="39" t="s">
        <v>45</v>
      </c>
      <c r="B58" s="39"/>
      <c r="C58" s="39"/>
      <c r="D58" s="39"/>
      <c r="E58" s="39"/>
      <c r="F58" s="24">
        <f>F17</f>
        <v>1515051.92</v>
      </c>
      <c r="H58" s="26"/>
    </row>
    <row r="59" spans="1:8" ht="18.75" customHeight="1" x14ac:dyDescent="0.3">
      <c r="A59" s="38" t="s">
        <v>46</v>
      </c>
      <c r="B59" s="38"/>
      <c r="C59" s="38"/>
      <c r="D59" s="38"/>
      <c r="E59" s="38"/>
      <c r="F59" s="24">
        <f>F25+F58-F56</f>
        <v>491900.76</v>
      </c>
    </row>
    <row r="61" spans="1:8" ht="18.75" customHeight="1" x14ac:dyDescent="0.25">
      <c r="A61" s="1" t="s">
        <v>47</v>
      </c>
      <c r="F61" s="26"/>
    </row>
  </sheetData>
  <mergeCells count="54">
    <mergeCell ref="A55:E55"/>
    <mergeCell ref="A56:E56"/>
    <mergeCell ref="A57:E57"/>
    <mergeCell ref="A58:E58"/>
    <mergeCell ref="A59:E59"/>
    <mergeCell ref="A54:E54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3:E53"/>
    <mergeCell ref="A41:E41"/>
    <mergeCell ref="A30:E30"/>
    <mergeCell ref="A31:E31"/>
    <mergeCell ref="A32:E32"/>
    <mergeCell ref="A33:E34"/>
    <mergeCell ref="A36:E36"/>
    <mergeCell ref="A37:E37"/>
    <mergeCell ref="A38:E38"/>
    <mergeCell ref="A39:E39"/>
    <mergeCell ref="A40:E40"/>
    <mergeCell ref="A18:D18"/>
    <mergeCell ref="A19:D19"/>
    <mergeCell ref="A20:D20"/>
    <mergeCell ref="F33:F34"/>
    <mergeCell ref="A35:E35"/>
    <mergeCell ref="A22:D22"/>
    <mergeCell ref="A25:E25"/>
    <mergeCell ref="A26:E27"/>
    <mergeCell ref="F26:F27"/>
    <mergeCell ref="A28:E28"/>
    <mergeCell ref="A29:E29"/>
    <mergeCell ref="A9:D9"/>
    <mergeCell ref="A52:E52"/>
    <mergeCell ref="A1:G1"/>
    <mergeCell ref="A2:G2"/>
    <mergeCell ref="A3:D3"/>
    <mergeCell ref="A4:D4"/>
    <mergeCell ref="A5:D5"/>
    <mergeCell ref="A21:D21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10" zoomScale="90" zoomScaleNormal="90" workbookViewId="0">
      <selection activeCell="H31" sqref="H31"/>
    </sheetView>
  </sheetViews>
  <sheetFormatPr defaultColWidth="9.109375" defaultRowHeight="18.75" customHeight="1" x14ac:dyDescent="0.25"/>
  <cols>
    <col min="1" max="3" width="9.109375" style="1"/>
    <col min="4" max="4" width="16.6640625" style="1" customWidth="1"/>
    <col min="5" max="5" width="15.109375" style="1" customWidth="1"/>
    <col min="6" max="6" width="15.33203125" style="1" customWidth="1"/>
    <col min="7" max="7" width="16.6640625" style="1" customWidth="1"/>
    <col min="8" max="9" width="9.109375" style="1"/>
    <col min="10" max="10" width="15.33203125" style="1" customWidth="1"/>
    <col min="11" max="11" width="12.109375" style="1" customWidth="1"/>
    <col min="12" max="16384" width="9.109375" style="1"/>
  </cols>
  <sheetData>
    <row r="1" spans="1:7" ht="15.6" x14ac:dyDescent="0.25">
      <c r="A1" s="77" t="s">
        <v>55</v>
      </c>
      <c r="B1" s="77"/>
      <c r="C1" s="77"/>
      <c r="D1" s="77"/>
      <c r="E1" s="77"/>
      <c r="F1" s="77"/>
      <c r="G1" s="78"/>
    </row>
    <row r="2" spans="1:7" ht="13.2" x14ac:dyDescent="0.25">
      <c r="A2" s="79" t="s">
        <v>0</v>
      </c>
      <c r="B2" s="80"/>
      <c r="C2" s="80"/>
      <c r="D2" s="80"/>
      <c r="E2" s="80"/>
      <c r="F2" s="80"/>
      <c r="G2" s="80"/>
    </row>
    <row r="3" spans="1:7" ht="13.2" x14ac:dyDescent="0.25">
      <c r="A3" s="79" t="s">
        <v>1</v>
      </c>
      <c r="B3" s="80"/>
      <c r="C3" s="80"/>
      <c r="D3" s="80"/>
      <c r="E3" s="2">
        <f>E4+E5</f>
        <v>7445.4</v>
      </c>
      <c r="F3" s="33" t="s">
        <v>2</v>
      </c>
      <c r="G3" s="33"/>
    </row>
    <row r="4" spans="1:7" ht="13.2" x14ac:dyDescent="0.25">
      <c r="A4" s="79" t="s">
        <v>3</v>
      </c>
      <c r="B4" s="80"/>
      <c r="C4" s="80"/>
      <c r="D4" s="80"/>
      <c r="E4" s="2">
        <v>7445.4</v>
      </c>
      <c r="F4" s="33" t="s">
        <v>2</v>
      </c>
      <c r="G4" s="33"/>
    </row>
    <row r="5" spans="1:7" ht="13.2" x14ac:dyDescent="0.25">
      <c r="A5" s="79" t="s">
        <v>4</v>
      </c>
      <c r="B5" s="80"/>
      <c r="C5" s="80"/>
      <c r="D5" s="80"/>
      <c r="E5" s="2">
        <v>0</v>
      </c>
      <c r="F5" s="33" t="s">
        <v>5</v>
      </c>
      <c r="G5" s="33"/>
    </row>
    <row r="6" spans="1:7" ht="15.6" x14ac:dyDescent="0.25">
      <c r="A6" s="32"/>
      <c r="B6" s="33"/>
      <c r="C6" s="33"/>
      <c r="D6" s="33"/>
      <c r="E6" s="2"/>
      <c r="F6" s="33"/>
      <c r="G6" s="33"/>
    </row>
    <row r="7" spans="1:7" ht="15.6" x14ac:dyDescent="0.3">
      <c r="A7" s="4"/>
      <c r="B7" s="5"/>
      <c r="C7" s="6"/>
      <c r="D7" s="7"/>
      <c r="E7" s="8" t="s">
        <v>6</v>
      </c>
      <c r="F7" s="9"/>
      <c r="G7" s="1" t="s">
        <v>7</v>
      </c>
    </row>
    <row r="8" spans="1:7" ht="15.6" x14ac:dyDescent="0.3">
      <c r="A8" s="4"/>
      <c r="B8" s="10"/>
      <c r="C8" s="6"/>
      <c r="D8" s="7"/>
      <c r="E8" s="8"/>
      <c r="F8" s="9"/>
    </row>
    <row r="9" spans="1:7" ht="62.4" x14ac:dyDescent="0.3">
      <c r="A9" s="65" t="s">
        <v>8</v>
      </c>
      <c r="B9" s="66"/>
      <c r="C9" s="66"/>
      <c r="D9" s="67"/>
      <c r="E9" s="11" t="s">
        <v>9</v>
      </c>
      <c r="F9" s="11" t="s">
        <v>10</v>
      </c>
      <c r="G9" s="12" t="s">
        <v>11</v>
      </c>
    </row>
    <row r="10" spans="1:7" ht="15.6" x14ac:dyDescent="0.3">
      <c r="A10" s="65" t="s">
        <v>12</v>
      </c>
      <c r="B10" s="66"/>
      <c r="C10" s="66"/>
      <c r="D10" s="67"/>
      <c r="E10" s="13"/>
      <c r="F10" s="13"/>
      <c r="G10" s="14"/>
    </row>
    <row r="11" spans="1:7" ht="15.6" x14ac:dyDescent="0.3">
      <c r="A11" s="68" t="s">
        <v>13</v>
      </c>
      <c r="B11" s="69"/>
      <c r="C11" s="69"/>
      <c r="D11" s="70"/>
      <c r="E11" s="15">
        <v>1965252.48</v>
      </c>
      <c r="F11" s="15">
        <v>1550152.77</v>
      </c>
      <c r="G11" s="16">
        <v>660406.54</v>
      </c>
    </row>
    <row r="12" spans="1:7" ht="15.6" x14ac:dyDescent="0.3">
      <c r="A12" s="68" t="s">
        <v>14</v>
      </c>
      <c r="B12" s="69"/>
      <c r="C12" s="69"/>
      <c r="D12" s="70"/>
      <c r="E12" s="15">
        <v>552492.25</v>
      </c>
      <c r="F12" s="15">
        <v>564633.66</v>
      </c>
      <c r="G12" s="16">
        <v>118482.42</v>
      </c>
    </row>
    <row r="13" spans="1:7" ht="15.6" x14ac:dyDescent="0.3">
      <c r="A13" s="68" t="s">
        <v>15</v>
      </c>
      <c r="B13" s="69"/>
      <c r="C13" s="69"/>
      <c r="D13" s="70"/>
      <c r="E13" s="15">
        <v>0</v>
      </c>
      <c r="F13" s="15">
        <v>4778.2299999999996</v>
      </c>
      <c r="G13" s="16">
        <v>11037.64</v>
      </c>
    </row>
    <row r="14" spans="1:7" ht="15.6" x14ac:dyDescent="0.3">
      <c r="A14" s="68" t="s">
        <v>16</v>
      </c>
      <c r="B14" s="69"/>
      <c r="C14" s="69"/>
      <c r="D14" s="70"/>
      <c r="E14" s="15">
        <v>0</v>
      </c>
      <c r="F14" s="15">
        <v>3767.41</v>
      </c>
      <c r="G14" s="16">
        <v>9339.51</v>
      </c>
    </row>
    <row r="15" spans="1:7" ht="15.6" x14ac:dyDescent="0.3">
      <c r="A15" s="63" t="s">
        <v>17</v>
      </c>
      <c r="B15" s="63"/>
      <c r="C15" s="63"/>
      <c r="D15" s="63"/>
      <c r="E15" s="15">
        <v>898070.45</v>
      </c>
      <c r="F15" s="15">
        <v>839386.23</v>
      </c>
      <c r="G15" s="16">
        <v>184996.63</v>
      </c>
    </row>
    <row r="16" spans="1:7" ht="15.6" x14ac:dyDescent="0.3">
      <c r="A16" s="71" t="s">
        <v>60</v>
      </c>
      <c r="B16" s="72"/>
      <c r="C16" s="72"/>
      <c r="D16" s="73"/>
      <c r="E16" s="34"/>
      <c r="F16" s="34"/>
      <c r="G16" s="34"/>
    </row>
    <row r="17" spans="1:10" ht="22.2" customHeight="1" x14ac:dyDescent="0.3">
      <c r="A17" s="84" t="s">
        <v>61</v>
      </c>
      <c r="B17" s="85"/>
      <c r="C17" s="85"/>
      <c r="D17" s="86"/>
      <c r="E17" s="15">
        <v>2419132.19</v>
      </c>
      <c r="F17" s="15">
        <v>1936190.99</v>
      </c>
      <c r="G17" s="16">
        <v>943646.41</v>
      </c>
    </row>
    <row r="18" spans="1:10" ht="15.6" hidden="1" x14ac:dyDescent="0.3">
      <c r="A18" s="63" t="s">
        <v>20</v>
      </c>
      <c r="B18" s="63"/>
      <c r="C18" s="63"/>
      <c r="D18" s="63"/>
      <c r="E18" s="15"/>
      <c r="F18" s="15"/>
      <c r="G18" s="16"/>
      <c r="J18" s="17"/>
    </row>
    <row r="19" spans="1:10" ht="15.6" hidden="1" x14ac:dyDescent="0.3">
      <c r="A19" s="63" t="s">
        <v>21</v>
      </c>
      <c r="B19" s="63"/>
      <c r="C19" s="63"/>
      <c r="D19" s="63"/>
      <c r="E19" s="15"/>
      <c r="F19" s="15"/>
      <c r="G19" s="16"/>
    </row>
    <row r="20" spans="1:10" ht="15.6" hidden="1" x14ac:dyDescent="0.3">
      <c r="A20" s="63" t="s">
        <v>22</v>
      </c>
      <c r="B20" s="63"/>
      <c r="C20" s="63"/>
      <c r="D20" s="63"/>
      <c r="E20" s="15"/>
      <c r="F20" s="15"/>
      <c r="G20" s="16"/>
    </row>
    <row r="21" spans="1:10" ht="15.6" x14ac:dyDescent="0.3">
      <c r="A21" s="64" t="s">
        <v>23</v>
      </c>
      <c r="B21" s="64"/>
      <c r="C21" s="64"/>
      <c r="D21" s="64"/>
      <c r="E21" s="15"/>
      <c r="F21" s="15"/>
      <c r="G21" s="16"/>
    </row>
    <row r="22" spans="1:10" ht="15.6" x14ac:dyDescent="0.3">
      <c r="A22" s="63" t="s">
        <v>24</v>
      </c>
      <c r="B22" s="63"/>
      <c r="C22" s="63"/>
      <c r="D22" s="63"/>
      <c r="E22" s="15"/>
      <c r="F22" s="15"/>
      <c r="G22" s="16"/>
      <c r="J22" s="17"/>
    </row>
    <row r="23" spans="1:10" ht="15.6" x14ac:dyDescent="0.3">
      <c r="A23" s="18"/>
      <c r="B23" s="18"/>
      <c r="C23" s="18"/>
      <c r="D23" s="18"/>
      <c r="E23" s="19"/>
      <c r="F23" s="19"/>
    </row>
    <row r="24" spans="1:10" ht="15.6" x14ac:dyDescent="0.3">
      <c r="A24" s="20" t="s">
        <v>62</v>
      </c>
      <c r="B24" s="20"/>
      <c r="C24" s="20"/>
      <c r="D24" s="20"/>
      <c r="E24" s="21"/>
      <c r="F24" s="9"/>
    </row>
    <row r="25" spans="1:10" ht="15.6" x14ac:dyDescent="0.3">
      <c r="A25" s="39" t="s">
        <v>56</v>
      </c>
      <c r="B25" s="39"/>
      <c r="C25" s="39"/>
      <c r="D25" s="39"/>
      <c r="E25" s="39"/>
      <c r="F25" s="15">
        <f>'2015'!F59</f>
        <v>491900.76</v>
      </c>
    </row>
    <row r="26" spans="1:10" ht="13.2" x14ac:dyDescent="0.25">
      <c r="A26" s="53" t="s">
        <v>27</v>
      </c>
      <c r="B26" s="54"/>
      <c r="C26" s="54"/>
      <c r="D26" s="54"/>
      <c r="E26" s="55"/>
      <c r="F26" s="61">
        <f>SUM(F28:F32)</f>
        <v>474436.41000000003</v>
      </c>
    </row>
    <row r="27" spans="1:10" ht="13.2" x14ac:dyDescent="0.25">
      <c r="A27" s="56"/>
      <c r="B27" s="57"/>
      <c r="C27" s="57"/>
      <c r="D27" s="57"/>
      <c r="E27" s="58"/>
      <c r="F27" s="62"/>
    </row>
    <row r="28" spans="1:10" ht="15.6" x14ac:dyDescent="0.3">
      <c r="A28" s="42" t="s">
        <v>28</v>
      </c>
      <c r="B28" s="43"/>
      <c r="C28" s="43"/>
      <c r="D28" s="43"/>
      <c r="E28" s="49"/>
      <c r="F28" s="23">
        <v>213310.36</v>
      </c>
    </row>
    <row r="29" spans="1:10" ht="15.6" x14ac:dyDescent="0.3">
      <c r="A29" s="42" t="s">
        <v>29</v>
      </c>
      <c r="B29" s="43"/>
      <c r="C29" s="43"/>
      <c r="D29" s="43"/>
      <c r="E29" s="49"/>
      <c r="F29" s="23">
        <v>43088.7</v>
      </c>
    </row>
    <row r="30" spans="1:10" ht="15.6" x14ac:dyDescent="0.3">
      <c r="A30" s="42" t="s">
        <v>30</v>
      </c>
      <c r="B30" s="43"/>
      <c r="C30" s="43"/>
      <c r="D30" s="43"/>
      <c r="E30" s="49"/>
      <c r="F30" s="23">
        <v>91341.25</v>
      </c>
    </row>
    <row r="31" spans="1:10" ht="15.6" x14ac:dyDescent="0.3">
      <c r="A31" s="42" t="s">
        <v>31</v>
      </c>
      <c r="B31" s="43"/>
      <c r="C31" s="43"/>
      <c r="D31" s="43"/>
      <c r="E31" s="49"/>
      <c r="F31" s="23">
        <v>0</v>
      </c>
    </row>
    <row r="32" spans="1:10" ht="15.6" x14ac:dyDescent="0.3">
      <c r="A32" s="45" t="s">
        <v>32</v>
      </c>
      <c r="B32" s="51"/>
      <c r="C32" s="51"/>
      <c r="D32" s="51"/>
      <c r="E32" s="52"/>
      <c r="F32" s="23">
        <v>126696.1</v>
      </c>
    </row>
    <row r="33" spans="1:6" ht="13.2" x14ac:dyDescent="0.25">
      <c r="A33" s="53" t="s">
        <v>33</v>
      </c>
      <c r="B33" s="54"/>
      <c r="C33" s="54"/>
      <c r="D33" s="54"/>
      <c r="E33" s="55"/>
      <c r="F33" s="61">
        <f>SUM(F35:F39)</f>
        <v>557548.58000000007</v>
      </c>
    </row>
    <row r="34" spans="1:6" ht="16.5" customHeight="1" x14ac:dyDescent="0.25">
      <c r="A34" s="56"/>
      <c r="B34" s="57"/>
      <c r="C34" s="57"/>
      <c r="D34" s="57"/>
      <c r="E34" s="58"/>
      <c r="F34" s="62"/>
    </row>
    <row r="35" spans="1:6" ht="15.6" x14ac:dyDescent="0.3">
      <c r="A35" s="44" t="s">
        <v>28</v>
      </c>
      <c r="B35" s="44"/>
      <c r="C35" s="44"/>
      <c r="D35" s="44"/>
      <c r="E35" s="44"/>
      <c r="F35" s="23">
        <v>145957.59</v>
      </c>
    </row>
    <row r="36" spans="1:6" ht="15.6" x14ac:dyDescent="0.3">
      <c r="A36" s="44" t="s">
        <v>29</v>
      </c>
      <c r="B36" s="44"/>
      <c r="C36" s="44"/>
      <c r="D36" s="44"/>
      <c r="E36" s="44"/>
      <c r="F36" s="23">
        <v>30834.66</v>
      </c>
    </row>
    <row r="37" spans="1:6" ht="15.6" x14ac:dyDescent="0.3">
      <c r="A37" s="44" t="s">
        <v>30</v>
      </c>
      <c r="B37" s="44"/>
      <c r="C37" s="44"/>
      <c r="D37" s="44"/>
      <c r="E37" s="44"/>
      <c r="F37" s="23">
        <v>43652.04</v>
      </c>
    </row>
    <row r="38" spans="1:6" ht="15.6" x14ac:dyDescent="0.3">
      <c r="A38" s="44" t="s">
        <v>59</v>
      </c>
      <c r="B38" s="44"/>
      <c r="C38" s="44"/>
      <c r="D38" s="44"/>
      <c r="E38" s="44"/>
      <c r="F38" s="23">
        <f>11736.2+238676.3</f>
        <v>250412.5</v>
      </c>
    </row>
    <row r="39" spans="1:6" ht="15.6" x14ac:dyDescent="0.3">
      <c r="A39" s="45" t="s">
        <v>32</v>
      </c>
      <c r="B39" s="46"/>
      <c r="C39" s="46"/>
      <c r="D39" s="46"/>
      <c r="E39" s="47"/>
      <c r="F39" s="23">
        <v>86691.79</v>
      </c>
    </row>
    <row r="40" spans="1:6" ht="15.6" x14ac:dyDescent="0.3">
      <c r="A40" s="48" t="s">
        <v>34</v>
      </c>
      <c r="B40" s="59"/>
      <c r="C40" s="59"/>
      <c r="D40" s="59"/>
      <c r="E40" s="60"/>
      <c r="F40" s="24">
        <f>SUM(F41:F49)</f>
        <v>598586.61</v>
      </c>
    </row>
    <row r="41" spans="1:6" ht="15.6" x14ac:dyDescent="0.3">
      <c r="A41" s="44" t="s">
        <v>35</v>
      </c>
      <c r="B41" s="44"/>
      <c r="C41" s="44"/>
      <c r="D41" s="44"/>
      <c r="E41" s="42"/>
      <c r="F41" s="23">
        <v>133035.57</v>
      </c>
    </row>
    <row r="42" spans="1:6" ht="15.6" x14ac:dyDescent="0.3">
      <c r="A42" s="42" t="s">
        <v>29</v>
      </c>
      <c r="B42" s="43"/>
      <c r="C42" s="43"/>
      <c r="D42" s="43"/>
      <c r="E42" s="43"/>
      <c r="F42" s="23">
        <v>26870.82</v>
      </c>
    </row>
    <row r="43" spans="1:6" ht="15.6" x14ac:dyDescent="0.3">
      <c r="A43" s="44" t="s">
        <v>36</v>
      </c>
      <c r="B43" s="44"/>
      <c r="C43" s="44"/>
      <c r="D43" s="44"/>
      <c r="E43" s="42"/>
      <c r="F43" s="23">
        <v>30368.35</v>
      </c>
    </row>
    <row r="44" spans="1:6" ht="15.6" x14ac:dyDescent="0.3">
      <c r="A44" s="42" t="s">
        <v>29</v>
      </c>
      <c r="B44" s="43"/>
      <c r="C44" s="43"/>
      <c r="D44" s="43"/>
      <c r="E44" s="43"/>
      <c r="F44" s="23">
        <v>6133.88</v>
      </c>
    </row>
    <row r="45" spans="1:6" ht="15.6" x14ac:dyDescent="0.3">
      <c r="A45" s="44" t="s">
        <v>37</v>
      </c>
      <c r="B45" s="44"/>
      <c r="C45" s="44"/>
      <c r="D45" s="44"/>
      <c r="E45" s="42"/>
      <c r="F45" s="23">
        <v>49083.63</v>
      </c>
    </row>
    <row r="46" spans="1:6" ht="15.6" x14ac:dyDescent="0.3">
      <c r="A46" s="42" t="s">
        <v>29</v>
      </c>
      <c r="B46" s="43"/>
      <c r="C46" s="43"/>
      <c r="D46" s="43"/>
      <c r="E46" s="43"/>
      <c r="F46" s="23">
        <v>9914.0300000000007</v>
      </c>
    </row>
    <row r="47" spans="1:6" ht="15.6" x14ac:dyDescent="0.3">
      <c r="A47" s="44" t="s">
        <v>30</v>
      </c>
      <c r="B47" s="44"/>
      <c r="C47" s="44"/>
      <c r="D47" s="44"/>
      <c r="E47" s="42"/>
      <c r="F47" s="23">
        <v>32147.47</v>
      </c>
    </row>
    <row r="48" spans="1:6" ht="15.6" x14ac:dyDescent="0.3">
      <c r="A48" s="42" t="s">
        <v>59</v>
      </c>
      <c r="B48" s="43"/>
      <c r="C48" s="43"/>
      <c r="D48" s="43"/>
      <c r="E48" s="43"/>
      <c r="F48" s="23">
        <f>5980.51+178844.97</f>
        <v>184825.48</v>
      </c>
    </row>
    <row r="49" spans="1:8" ht="15.6" x14ac:dyDescent="0.3">
      <c r="A49" s="45" t="s">
        <v>32</v>
      </c>
      <c r="B49" s="46"/>
      <c r="C49" s="46"/>
      <c r="D49" s="46"/>
      <c r="E49" s="47"/>
      <c r="F49" s="23">
        <v>126207.38</v>
      </c>
    </row>
    <row r="50" spans="1:8" ht="15.6" x14ac:dyDescent="0.3">
      <c r="A50" s="48" t="s">
        <v>38</v>
      </c>
      <c r="B50" s="43"/>
      <c r="C50" s="43"/>
      <c r="D50" s="43"/>
      <c r="E50" s="49"/>
      <c r="F50" s="24"/>
    </row>
    <row r="51" spans="1:8" ht="15.6" x14ac:dyDescent="0.3">
      <c r="A51" s="40" t="s">
        <v>58</v>
      </c>
      <c r="B51" s="41"/>
      <c r="C51" s="41"/>
      <c r="D51" s="41"/>
      <c r="E51" s="50"/>
      <c r="F51" s="24">
        <f>F26+F33+F40+F50</f>
        <v>1630571.6</v>
      </c>
    </row>
    <row r="52" spans="1:8" ht="15.6" x14ac:dyDescent="0.3">
      <c r="A52" s="40" t="s">
        <v>54</v>
      </c>
      <c r="B52" s="41"/>
      <c r="C52" s="41"/>
      <c r="D52" s="41"/>
      <c r="E52" s="50"/>
      <c r="F52" s="24">
        <f>F53+F54+F55</f>
        <v>214541.83000000002</v>
      </c>
    </row>
    <row r="53" spans="1:8" ht="15.6" x14ac:dyDescent="0.3">
      <c r="A53" s="42" t="s">
        <v>40</v>
      </c>
      <c r="B53" s="43"/>
      <c r="C53" s="43"/>
      <c r="D53" s="43"/>
      <c r="E53" s="43"/>
      <c r="F53" s="31">
        <v>22132.880000000001</v>
      </c>
    </row>
    <row r="54" spans="1:8" ht="15.6" x14ac:dyDescent="0.3">
      <c r="A54" s="42" t="s">
        <v>41</v>
      </c>
      <c r="B54" s="43"/>
      <c r="C54" s="43"/>
      <c r="D54" s="43"/>
      <c r="E54" s="43"/>
      <c r="F54" s="31">
        <v>175867.98</v>
      </c>
    </row>
    <row r="55" spans="1:8" ht="15.6" x14ac:dyDescent="0.3">
      <c r="A55" s="81" t="s">
        <v>42</v>
      </c>
      <c r="B55" s="82"/>
      <c r="C55" s="82"/>
      <c r="D55" s="82"/>
      <c r="E55" s="83"/>
      <c r="F55" s="23">
        <v>16540.97</v>
      </c>
    </row>
    <row r="56" spans="1:8" ht="15.6" x14ac:dyDescent="0.3">
      <c r="A56" s="38" t="s">
        <v>57</v>
      </c>
      <c r="B56" s="38"/>
      <c r="C56" s="38"/>
      <c r="D56" s="38"/>
      <c r="E56" s="38"/>
      <c r="F56" s="24">
        <f>F51+F53+F54+F55</f>
        <v>1845113.43</v>
      </c>
    </row>
    <row r="57" spans="1:8" ht="15.6" x14ac:dyDescent="0.3">
      <c r="A57" s="39" t="s">
        <v>44</v>
      </c>
      <c r="B57" s="39"/>
      <c r="C57" s="39"/>
      <c r="D57" s="39"/>
      <c r="E57" s="39"/>
      <c r="F57" s="25">
        <f>E17</f>
        <v>2419132.19</v>
      </c>
    </row>
    <row r="58" spans="1:8" ht="15.6" x14ac:dyDescent="0.3">
      <c r="A58" s="39" t="s">
        <v>45</v>
      </c>
      <c r="B58" s="39"/>
      <c r="C58" s="39"/>
      <c r="D58" s="39"/>
      <c r="E58" s="39"/>
      <c r="F58" s="24">
        <f>F17</f>
        <v>1936190.99</v>
      </c>
      <c r="H58" s="26"/>
    </row>
    <row r="59" spans="1:8" ht="15.6" x14ac:dyDescent="0.3">
      <c r="A59" s="38" t="s">
        <v>46</v>
      </c>
      <c r="B59" s="38"/>
      <c r="C59" s="38"/>
      <c r="D59" s="38"/>
      <c r="E59" s="38"/>
      <c r="F59" s="24">
        <f>F25+F58-F56</f>
        <v>582978.32000000007</v>
      </c>
    </row>
    <row r="61" spans="1:8" ht="13.2" x14ac:dyDescent="0.25">
      <c r="A61" s="1" t="s">
        <v>47</v>
      </c>
      <c r="F61" s="26"/>
    </row>
  </sheetData>
  <mergeCells count="54">
    <mergeCell ref="A9:D9"/>
    <mergeCell ref="A1:G1"/>
    <mergeCell ref="A2:G2"/>
    <mergeCell ref="A3:D3"/>
    <mergeCell ref="A4:D4"/>
    <mergeCell ref="A5:D5"/>
    <mergeCell ref="A21:D21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35:E35"/>
    <mergeCell ref="A22:D22"/>
    <mergeCell ref="A25:E25"/>
    <mergeCell ref="A26:E27"/>
    <mergeCell ref="F26:F27"/>
    <mergeCell ref="A28:E28"/>
    <mergeCell ref="A29:E29"/>
    <mergeCell ref="A30:E30"/>
    <mergeCell ref="A31:E31"/>
    <mergeCell ref="A32:E32"/>
    <mergeCell ref="A33:E34"/>
    <mergeCell ref="F33:F34"/>
    <mergeCell ref="A47:E47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59:E59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Невская,12б</vt:lpstr>
      <vt:lpstr>Невская,12б (2)</vt:lpstr>
      <vt:lpstr>2014</vt:lpstr>
      <vt:lpstr>2015</vt:lpstr>
      <vt:lpstr>2016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Шкитина</dc:creator>
  <cp:lastModifiedBy>Бурдина М.М.</cp:lastModifiedBy>
  <cp:lastPrinted>2017-04-19T11:17:36Z</cp:lastPrinted>
  <dcterms:created xsi:type="dcterms:W3CDTF">2014-04-16T06:10:44Z</dcterms:created>
  <dcterms:modified xsi:type="dcterms:W3CDTF">2017-04-20T06:10:31Z</dcterms:modified>
</cp:coreProperties>
</file>