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5" windowWidth="15480" windowHeight="7125"/>
  </bookViews>
  <sheets>
    <sheet name="Невская,12б" sheetId="1" r:id="rId1"/>
    <sheet name="Невская,12б (2)" sheetId="2" r:id="rId2"/>
  </sheets>
  <calcPr calcId="125725" refMode="R1C1"/>
</workbook>
</file>

<file path=xl/calcChain.xml><?xml version="1.0" encoding="utf-8"?>
<calcChain xmlns="http://schemas.openxmlformats.org/spreadsheetml/2006/main">
  <c r="F57" i="1"/>
  <c r="F56" i="2"/>
  <c r="F55"/>
  <c r="G16"/>
  <c r="F16"/>
  <c r="E16"/>
  <c r="F56" i="1" l="1"/>
  <c r="F55"/>
  <c r="F40" l="1"/>
  <c r="F38"/>
  <c r="F31"/>
  <c r="F49" l="1"/>
  <c r="F48"/>
  <c r="F47"/>
  <c r="F46"/>
  <c r="F41"/>
  <c r="F37"/>
  <c r="F36"/>
  <c r="F35"/>
  <c r="F34"/>
  <c r="F30"/>
  <c r="F29"/>
  <c r="F28"/>
  <c r="F27"/>
  <c r="F39" i="2" l="1"/>
  <c r="F32"/>
  <c r="F50" s="1"/>
  <c r="F54" s="1"/>
  <c r="F57" s="1"/>
  <c r="F25"/>
  <c r="E3"/>
  <c r="F39" i="1"/>
  <c r="F32"/>
  <c r="F25"/>
  <c r="E3"/>
  <c r="F50" l="1"/>
  <c r="F54" s="1"/>
</calcChain>
</file>

<file path=xl/sharedStrings.xml><?xml version="1.0" encoding="utf-8"?>
<sst xmlns="http://schemas.openxmlformats.org/spreadsheetml/2006/main" count="122" uniqueCount="51">
  <si>
    <t>перед собственниками дома по адресу: Невская, 12б</t>
  </si>
  <si>
    <t xml:space="preserve">Площадь помещений в доме:                        </t>
  </si>
  <si>
    <t>кв.м.,</t>
  </si>
  <si>
    <t xml:space="preserve">площадь жилых помещений          </t>
  </si>
  <si>
    <t xml:space="preserve">площадь нежилых помещений     </t>
  </si>
  <si>
    <t>кв.м.</t>
  </si>
  <si>
    <t>в руб. с НДС</t>
  </si>
  <si>
    <t>Услуги</t>
  </si>
  <si>
    <t>начислено</t>
  </si>
  <si>
    <t>оплачено</t>
  </si>
  <si>
    <t>задолженность с нарастающим итогом</t>
  </si>
  <si>
    <t>Коммунальные услуги</t>
  </si>
  <si>
    <t xml:space="preserve">-отопление </t>
  </si>
  <si>
    <t>- ГВС</t>
  </si>
  <si>
    <t xml:space="preserve">-ХВС </t>
  </si>
  <si>
    <t>-электроэнергия</t>
  </si>
  <si>
    <t>Содержание и ремонт жилого помещения</t>
  </si>
  <si>
    <t>-содержание и текущий ремонт общего имущества (предъявлено населению)</t>
  </si>
  <si>
    <t>-Вывоз ТБО</t>
  </si>
  <si>
    <t>-Вывоз ЖБО</t>
  </si>
  <si>
    <t>- ТО лифта</t>
  </si>
  <si>
    <t>Прочие:</t>
  </si>
  <si>
    <t>-Антенна</t>
  </si>
  <si>
    <t>Содержание и текущий ремонт общего имущества:</t>
  </si>
  <si>
    <t>Задолженность на 01.01.2012 г.</t>
  </si>
  <si>
    <t>Ремонт конструк.эл.жил.зданий всего,</t>
  </si>
  <si>
    <t xml:space="preserve">Оплата труда рабочих </t>
  </si>
  <si>
    <t>Начисления на соц.страх</t>
  </si>
  <si>
    <t>материалы</t>
  </si>
  <si>
    <t xml:space="preserve">работы выполняемые подрядом </t>
  </si>
  <si>
    <t>прочие расходы, в т.ч. общеэксплуатационные расходы</t>
  </si>
  <si>
    <t>Ремонт и обслуживание внутридомового инженерного оборудования всего,</t>
  </si>
  <si>
    <t>Благ-во и обеспечение санитар.сост. зданий и придом.террит. всего,</t>
  </si>
  <si>
    <t>Оплата труда МОП (дворники, уборщицы,</t>
  </si>
  <si>
    <t>Оплата труда уборщиков л/клеток</t>
  </si>
  <si>
    <t>Оплата труда уборщиков мусоропроводов</t>
  </si>
  <si>
    <t>Прочие прямые затраты, в т.ч. налоги,подготовка кадров</t>
  </si>
  <si>
    <t xml:space="preserve">Всего расходов </t>
  </si>
  <si>
    <t>Услуги ИВЦ</t>
  </si>
  <si>
    <t>Услуги управления</t>
  </si>
  <si>
    <t>Расходы по истребованию задолженности по оплате ЖКУ</t>
  </si>
  <si>
    <t>Всего затрат на содержание и управление</t>
  </si>
  <si>
    <t xml:space="preserve">Начислено </t>
  </si>
  <si>
    <t>Оплачено</t>
  </si>
  <si>
    <t>Задолженность</t>
  </si>
  <si>
    <t>Исполгитель: ПЭО</t>
  </si>
  <si>
    <t>Годовой отчет  управляющей отганизации ООО " ЦУК"   за 2013 год</t>
  </si>
  <si>
    <t>Задолженность на 01.01.2013 г.</t>
  </si>
  <si>
    <t>Годовой отчет  управляющей отганизации ООО " ЦУК"   за 2012 год</t>
  </si>
  <si>
    <t>- водоотведение</t>
  </si>
  <si>
    <t>в управлении с 01.08.2011г</t>
  </si>
</sst>
</file>

<file path=xl/styles.xml><?xml version="1.0" encoding="utf-8"?>
<styleSheet xmlns="http://schemas.openxmlformats.org/spreadsheetml/2006/main">
  <numFmts count="1">
    <numFmt numFmtId="44" formatCode="_-* #,##0.00&quot;р.&quot;_-;\-* #,##0.00&quot;р.&quot;_-;_-* &quot;-&quot;??&quot;р.&quot;_-;_-@_-"/>
  </numFmts>
  <fonts count="9"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0" fontId="3" fillId="0" borderId="0" xfId="0" applyFont="1"/>
    <xf numFmtId="4" fontId="0" fillId="0" borderId="0" xfId="0" applyNumberFormat="1" applyAlignment="1">
      <alignment horizontal="left" wrapText="1"/>
    </xf>
    <xf numFmtId="0" fontId="2" fillId="0" borderId="0" xfId="0" applyFont="1" applyFill="1" applyBorder="1"/>
    <xf numFmtId="0" fontId="2" fillId="0" borderId="0" xfId="1" applyFont="1" applyFill="1" applyBorder="1" applyAlignment="1">
      <alignment horizontal="left" vertical="center"/>
    </xf>
    <xf numFmtId="0" fontId="2" fillId="0" borderId="0" xfId="0" applyFont="1" applyFill="1" applyBorder="1" applyAlignment="1">
      <alignment vertical="top" wrapText="1"/>
    </xf>
    <xf numFmtId="0" fontId="2" fillId="0" borderId="0" xfId="0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horizontal="center" vertical="center"/>
    </xf>
    <xf numFmtId="4" fontId="6" fillId="0" borderId="4" xfId="0" applyNumberFormat="1" applyFont="1" applyBorder="1" applyAlignment="1">
      <alignment horizontal="center"/>
    </xf>
    <xf numFmtId="4" fontId="4" fillId="0" borderId="4" xfId="0" applyNumberFormat="1" applyFont="1" applyBorder="1"/>
    <xf numFmtId="4" fontId="5" fillId="0" borderId="4" xfId="0" applyNumberFormat="1" applyFont="1" applyBorder="1"/>
    <xf numFmtId="4" fontId="3" fillId="0" borderId="0" xfId="0" applyNumberFormat="1" applyFont="1"/>
    <xf numFmtId="49" fontId="4" fillId="0" borderId="0" xfId="0" applyNumberFormat="1" applyFont="1" applyBorder="1" applyAlignment="1">
      <alignment horizontal="left"/>
    </xf>
    <xf numFmtId="4" fontId="4" fillId="0" borderId="0" xfId="0" applyNumberFormat="1" applyFont="1" applyBorder="1"/>
    <xf numFmtId="49" fontId="6" fillId="0" borderId="0" xfId="0" applyNumberFormat="1" applyFont="1" applyBorder="1" applyAlignment="1">
      <alignment horizontal="left"/>
    </xf>
    <xf numFmtId="4" fontId="4" fillId="0" borderId="4" xfId="0" applyNumberFormat="1" applyFont="1" applyBorder="1" applyAlignment="1">
      <alignment horizontal="right"/>
    </xf>
    <xf numFmtId="4" fontId="6" fillId="0" borderId="4" xfId="0" applyNumberFormat="1" applyFont="1" applyBorder="1" applyAlignment="1">
      <alignment horizontal="right"/>
    </xf>
    <xf numFmtId="4" fontId="2" fillId="0" borderId="4" xfId="1" applyNumberFormat="1" applyFont="1" applyFill="1" applyBorder="1" applyAlignment="1">
      <alignment horizontal="right" vertical="center"/>
    </xf>
    <xf numFmtId="2" fontId="3" fillId="0" borderId="0" xfId="0" applyNumberFormat="1" applyFont="1"/>
    <xf numFmtId="4" fontId="2" fillId="0" borderId="0" xfId="1" applyNumberFormat="1" applyFont="1" applyFill="1" applyBorder="1" applyAlignment="1">
      <alignment horizontal="left" vertical="center"/>
    </xf>
    <xf numFmtId="4" fontId="4" fillId="0" borderId="0" xfId="0" applyNumberFormat="1" applyFont="1"/>
    <xf numFmtId="4" fontId="2" fillId="0" borderId="4" xfId="0" applyNumberFormat="1" applyFont="1" applyFill="1" applyBorder="1" applyAlignment="1">
      <alignment horizontal="center" wrapText="1"/>
    </xf>
    <xf numFmtId="4" fontId="2" fillId="0" borderId="4" xfId="0" applyNumberFormat="1" applyFont="1" applyBorder="1" applyAlignment="1">
      <alignment horizontal="center"/>
    </xf>
    <xf numFmtId="4" fontId="6" fillId="0" borderId="0" xfId="0" applyNumberFormat="1" applyFont="1" applyBorder="1"/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2" fillId="0" borderId="0" xfId="0" applyFont="1" applyFill="1" applyBorder="1" applyAlignment="1">
      <alignment horizontal="center" vertical="top" wrapText="1"/>
    </xf>
    <xf numFmtId="0" fontId="0" fillId="0" borderId="0" xfId="0" applyAlignment="1">
      <alignment horizontal="center" wrapText="1"/>
    </xf>
    <xf numFmtId="0" fontId="2" fillId="0" borderId="0" xfId="0" applyFont="1" applyFill="1" applyBorder="1" applyAlignment="1">
      <alignment horizontal="left" vertical="top" wrapText="1"/>
    </xf>
    <xf numFmtId="0" fontId="0" fillId="0" borderId="0" xfId="0" applyAlignment="1">
      <alignment horizontal="left" wrapText="1"/>
    </xf>
    <xf numFmtId="49" fontId="6" fillId="0" borderId="4" xfId="0" applyNumberFormat="1" applyFont="1" applyBorder="1" applyAlignment="1">
      <alignment horizontal="left"/>
    </xf>
    <xf numFmtId="49" fontId="4" fillId="0" borderId="1" xfId="0" applyNumberFormat="1" applyFont="1" applyBorder="1" applyAlignment="1">
      <alignment horizontal="left"/>
    </xf>
    <xf numFmtId="49" fontId="4" fillId="0" borderId="2" xfId="0" applyNumberFormat="1" applyFont="1" applyBorder="1" applyAlignment="1">
      <alignment horizontal="left"/>
    </xf>
    <xf numFmtId="49" fontId="4" fillId="0" borderId="3" xfId="0" applyNumberFormat="1" applyFont="1" applyBorder="1" applyAlignment="1">
      <alignment horizontal="left"/>
    </xf>
    <xf numFmtId="49" fontId="4" fillId="0" borderId="4" xfId="0" applyNumberFormat="1" applyFont="1" applyBorder="1" applyAlignment="1">
      <alignment horizontal="left"/>
    </xf>
    <xf numFmtId="49" fontId="7" fillId="0" borderId="1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49" fontId="8" fillId="0" borderId="1" xfId="0" applyNumberFormat="1" applyFont="1" applyBorder="1" applyAlignment="1">
      <alignment horizontal="left" vertical="center" wrapText="1"/>
    </xf>
    <xf numFmtId="49" fontId="8" fillId="0" borderId="2" xfId="0" applyNumberFormat="1" applyFont="1" applyBorder="1" applyAlignment="1">
      <alignment horizontal="left" vertical="center" wrapText="1"/>
    </xf>
    <xf numFmtId="49" fontId="8" fillId="0" borderId="3" xfId="0" applyNumberFormat="1" applyFont="1" applyBorder="1" applyAlignment="1">
      <alignment horizontal="left" vertical="center" wrapText="1"/>
    </xf>
    <xf numFmtId="4" fontId="6" fillId="0" borderId="8" xfId="0" applyNumberFormat="1" applyFont="1" applyBorder="1" applyAlignment="1">
      <alignment horizontal="right"/>
    </xf>
    <xf numFmtId="4" fontId="6" fillId="0" borderId="12" xfId="0" applyNumberFormat="1" applyFont="1" applyBorder="1" applyAlignment="1">
      <alignment horizontal="right"/>
    </xf>
    <xf numFmtId="0" fontId="4" fillId="0" borderId="4" xfId="0" applyFont="1" applyBorder="1" applyAlignment="1">
      <alignment horizontal="left"/>
    </xf>
    <xf numFmtId="0" fontId="2" fillId="0" borderId="4" xfId="0" applyFont="1" applyFill="1" applyBorder="1" applyAlignment="1">
      <alignment horizontal="left"/>
    </xf>
    <xf numFmtId="0" fontId="2" fillId="0" borderId="5" xfId="1" applyFont="1" applyFill="1" applyBorder="1" applyAlignment="1">
      <alignment horizontal="left" vertical="center" wrapText="1"/>
    </xf>
    <xf numFmtId="0" fontId="2" fillId="0" borderId="6" xfId="1" applyFont="1" applyFill="1" applyBorder="1" applyAlignment="1">
      <alignment horizontal="left" vertical="center" wrapText="1"/>
    </xf>
    <xf numFmtId="0" fontId="2" fillId="0" borderId="7" xfId="1" applyFont="1" applyFill="1" applyBorder="1" applyAlignment="1">
      <alignment horizontal="left" vertical="center" wrapText="1"/>
    </xf>
    <xf numFmtId="0" fontId="2" fillId="0" borderId="9" xfId="1" applyFont="1" applyFill="1" applyBorder="1" applyAlignment="1">
      <alignment horizontal="left" vertical="center" wrapText="1"/>
    </xf>
    <xf numFmtId="0" fontId="2" fillId="0" borderId="10" xfId="1" applyFont="1" applyFill="1" applyBorder="1" applyAlignment="1">
      <alignment horizontal="left" vertical="center" wrapText="1"/>
    </xf>
    <xf numFmtId="0" fontId="2" fillId="0" borderId="11" xfId="1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3" fillId="0" borderId="2" xfId="0" applyFont="1" applyBorder="1"/>
    <xf numFmtId="0" fontId="3" fillId="0" borderId="3" xfId="0" applyFont="1" applyBorder="1"/>
    <xf numFmtId="0" fontId="8" fillId="0" borderId="2" xfId="0" applyFont="1" applyBorder="1" applyAlignment="1">
      <alignment horizontal="left"/>
    </xf>
    <xf numFmtId="0" fontId="8" fillId="0" borderId="3" xfId="0" applyFont="1" applyBorder="1" applyAlignment="1">
      <alignment horizontal="left"/>
    </xf>
    <xf numFmtId="0" fontId="6" fillId="0" borderId="1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6" fillId="0" borderId="1" xfId="0" applyFont="1" applyBorder="1" applyAlignment="1">
      <alignment horizontal="left" wrapText="1"/>
    </xf>
    <xf numFmtId="0" fontId="6" fillId="0" borderId="2" xfId="0" applyFont="1" applyBorder="1" applyAlignment="1">
      <alignment horizontal="left" wrapText="1"/>
    </xf>
    <xf numFmtId="0" fontId="6" fillId="0" borderId="3" xfId="0" applyFont="1" applyBorder="1" applyAlignment="1">
      <alignment horizontal="left" wrapText="1"/>
    </xf>
    <xf numFmtId="0" fontId="6" fillId="0" borderId="4" xfId="0" applyFont="1" applyBorder="1" applyAlignment="1">
      <alignment horizontal="left"/>
    </xf>
  </cellXfs>
  <cellStyles count="5">
    <cellStyle name="Денежный 2" xfId="2"/>
    <cellStyle name="Обычный" xfId="0" builtinId="0"/>
    <cellStyle name="Обычный 2" xfId="3"/>
    <cellStyle name="Обычный 2 2" xfId="4"/>
    <cellStyle name="Обычный_Лист1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J59"/>
  <sheetViews>
    <sheetView tabSelected="1" workbookViewId="0">
      <selection activeCell="F57" sqref="F57"/>
    </sheetView>
  </sheetViews>
  <sheetFormatPr defaultColWidth="9.140625" defaultRowHeight="12.75" outlineLevelRow="1"/>
  <cols>
    <col min="1" max="3" width="9.140625" style="1"/>
    <col min="4" max="4" width="12.5703125" style="1" customWidth="1"/>
    <col min="5" max="5" width="15.140625" style="11" customWidth="1"/>
    <col min="6" max="6" width="15.28515625" style="11" customWidth="1"/>
    <col min="7" max="7" width="16.7109375" style="11" customWidth="1"/>
    <col min="8" max="9" width="9.140625" style="1"/>
    <col min="10" max="10" width="15.28515625" style="1" customWidth="1"/>
    <col min="11" max="11" width="12.140625" style="1" customWidth="1"/>
    <col min="12" max="16384" width="9.140625" style="1"/>
  </cols>
  <sheetData>
    <row r="1" spans="1:7" ht="18" customHeight="1">
      <c r="A1" s="27" t="s">
        <v>46</v>
      </c>
      <c r="B1" s="27"/>
      <c r="C1" s="27"/>
      <c r="D1" s="27"/>
      <c r="E1" s="27"/>
      <c r="F1" s="27"/>
      <c r="G1" s="28"/>
    </row>
    <row r="2" spans="1:7" ht="15.75" customHeight="1">
      <c r="A2" s="29" t="s">
        <v>0</v>
      </c>
      <c r="B2" s="30"/>
      <c r="C2" s="30"/>
      <c r="D2" s="30"/>
      <c r="E2" s="30"/>
      <c r="F2" s="30"/>
      <c r="G2" s="30"/>
    </row>
    <row r="3" spans="1:7" ht="15" customHeight="1">
      <c r="A3" s="29" t="s">
        <v>1</v>
      </c>
      <c r="B3" s="30"/>
      <c r="C3" s="30"/>
      <c r="D3" s="30"/>
      <c r="E3" s="2">
        <f>E4+E5</f>
        <v>7445.7</v>
      </c>
      <c r="F3" s="2" t="s">
        <v>2</v>
      </c>
      <c r="G3" s="2"/>
    </row>
    <row r="4" spans="1:7" ht="15" customHeight="1">
      <c r="A4" s="29" t="s">
        <v>3</v>
      </c>
      <c r="B4" s="30"/>
      <c r="C4" s="30"/>
      <c r="D4" s="30"/>
      <c r="E4" s="2">
        <v>7445.7</v>
      </c>
      <c r="F4" s="2" t="s">
        <v>2</v>
      </c>
      <c r="G4" s="2"/>
    </row>
    <row r="5" spans="1:7" ht="15" customHeight="1">
      <c r="A5" s="29" t="s">
        <v>4</v>
      </c>
      <c r="B5" s="30"/>
      <c r="C5" s="30"/>
      <c r="D5" s="30"/>
      <c r="E5" s="2">
        <v>0</v>
      </c>
      <c r="F5" s="2" t="s">
        <v>5</v>
      </c>
      <c r="G5" s="2"/>
    </row>
    <row r="6" spans="1:7" ht="15.75">
      <c r="A6" s="3"/>
      <c r="B6" s="4"/>
      <c r="C6" s="5"/>
      <c r="D6" s="6"/>
      <c r="E6" s="19" t="s">
        <v>6</v>
      </c>
      <c r="F6" s="20"/>
      <c r="G6" s="11" t="s">
        <v>50</v>
      </c>
    </row>
    <row r="7" spans="1:7" ht="15.75">
      <c r="A7" s="3"/>
      <c r="B7" s="7"/>
      <c r="C7" s="5"/>
      <c r="D7" s="6"/>
      <c r="E7" s="19"/>
      <c r="F7" s="20"/>
    </row>
    <row r="8" spans="1:7" ht="63">
      <c r="A8" s="24" t="s">
        <v>7</v>
      </c>
      <c r="B8" s="25"/>
      <c r="C8" s="25"/>
      <c r="D8" s="26"/>
      <c r="E8" s="8" t="s">
        <v>8</v>
      </c>
      <c r="F8" s="8" t="s">
        <v>9</v>
      </c>
      <c r="G8" s="21" t="s">
        <v>10</v>
      </c>
    </row>
    <row r="9" spans="1:7" ht="15.75">
      <c r="A9" s="24" t="s">
        <v>11</v>
      </c>
      <c r="B9" s="25"/>
      <c r="C9" s="25"/>
      <c r="D9" s="26"/>
      <c r="E9" s="8"/>
      <c r="F9" s="8"/>
      <c r="G9" s="22"/>
    </row>
    <row r="10" spans="1:7" ht="15.75">
      <c r="A10" s="32" t="s">
        <v>12</v>
      </c>
      <c r="B10" s="33"/>
      <c r="C10" s="33"/>
      <c r="D10" s="34"/>
      <c r="E10" s="9">
        <v>2041891.92</v>
      </c>
      <c r="F10" s="9">
        <v>2009897.39</v>
      </c>
      <c r="G10" s="10">
        <v>348558.55</v>
      </c>
    </row>
    <row r="11" spans="1:7" ht="15.75">
      <c r="A11" s="32" t="s">
        <v>13</v>
      </c>
      <c r="B11" s="33"/>
      <c r="C11" s="33"/>
      <c r="D11" s="34"/>
      <c r="E11" s="9">
        <v>664140.98</v>
      </c>
      <c r="F11" s="9">
        <v>693420.08</v>
      </c>
      <c r="G11" s="10">
        <v>109803.23</v>
      </c>
    </row>
    <row r="12" spans="1:7" ht="15.75">
      <c r="A12" s="32" t="s">
        <v>49</v>
      </c>
      <c r="B12" s="33"/>
      <c r="C12" s="33"/>
      <c r="D12" s="34"/>
      <c r="E12" s="9">
        <v>212433.5</v>
      </c>
      <c r="F12" s="9">
        <v>218350.76</v>
      </c>
      <c r="G12" s="10">
        <v>33974.61</v>
      </c>
    </row>
    <row r="13" spans="1:7" ht="15.75">
      <c r="A13" s="32" t="s">
        <v>14</v>
      </c>
      <c r="B13" s="33"/>
      <c r="C13" s="33"/>
      <c r="D13" s="34"/>
      <c r="E13" s="9">
        <v>185119.46</v>
      </c>
      <c r="F13" s="9">
        <v>187227.01</v>
      </c>
      <c r="G13" s="10">
        <v>29190.86</v>
      </c>
    </row>
    <row r="14" spans="1:7" ht="15.75">
      <c r="A14" s="35" t="s">
        <v>15</v>
      </c>
      <c r="B14" s="35"/>
      <c r="C14" s="35"/>
      <c r="D14" s="35"/>
      <c r="E14" s="9">
        <v>658401.52</v>
      </c>
      <c r="F14" s="9">
        <v>640078.16</v>
      </c>
      <c r="G14" s="10">
        <v>97383.37</v>
      </c>
    </row>
    <row r="15" spans="1:7" ht="15.75">
      <c r="A15" s="36" t="s">
        <v>16</v>
      </c>
      <c r="B15" s="37"/>
      <c r="C15" s="37"/>
      <c r="D15" s="38"/>
      <c r="E15" s="9"/>
      <c r="F15" s="9"/>
      <c r="G15" s="10"/>
    </row>
    <row r="16" spans="1:7" ht="15.75" customHeight="1">
      <c r="A16" s="39" t="s">
        <v>17</v>
      </c>
      <c r="B16" s="40"/>
      <c r="C16" s="40"/>
      <c r="D16" s="41"/>
      <c r="E16" s="9">
        <v>1321463.8799999999</v>
      </c>
      <c r="F16" s="9">
        <v>1308980.8799999999</v>
      </c>
      <c r="G16" s="10">
        <v>217498.7</v>
      </c>
    </row>
    <row r="17" spans="1:10" ht="15.75">
      <c r="A17" s="35" t="s">
        <v>18</v>
      </c>
      <c r="B17" s="35"/>
      <c r="C17" s="35"/>
      <c r="D17" s="35"/>
      <c r="E17" s="9">
        <v>117940.8</v>
      </c>
      <c r="F17" s="9">
        <v>116863.56</v>
      </c>
      <c r="G17" s="10">
        <v>19477.7</v>
      </c>
      <c r="J17" s="11"/>
    </row>
    <row r="18" spans="1:10" ht="15.75">
      <c r="A18" s="35" t="s">
        <v>19</v>
      </c>
      <c r="B18" s="35"/>
      <c r="C18" s="35"/>
      <c r="D18" s="35"/>
      <c r="E18" s="9"/>
      <c r="F18" s="9"/>
      <c r="G18" s="10"/>
    </row>
    <row r="19" spans="1:10" ht="15.75">
      <c r="A19" s="35" t="s">
        <v>20</v>
      </c>
      <c r="B19" s="35"/>
      <c r="C19" s="35"/>
      <c r="D19" s="35"/>
      <c r="E19" s="9">
        <v>234093.72</v>
      </c>
      <c r="F19" s="9">
        <v>232263.24</v>
      </c>
      <c r="G19" s="10">
        <v>38597.160000000003</v>
      </c>
    </row>
    <row r="20" spans="1:10" ht="15.75">
      <c r="A20" s="31" t="s">
        <v>21</v>
      </c>
      <c r="B20" s="31"/>
      <c r="C20" s="31"/>
      <c r="D20" s="31"/>
      <c r="E20" s="9"/>
      <c r="F20" s="9"/>
      <c r="G20" s="10"/>
    </row>
    <row r="21" spans="1:10" ht="15.75">
      <c r="A21" s="35" t="s">
        <v>22</v>
      </c>
      <c r="B21" s="35"/>
      <c r="C21" s="35"/>
      <c r="D21" s="35"/>
      <c r="E21" s="9"/>
      <c r="F21" s="9"/>
      <c r="G21" s="10"/>
      <c r="J21" s="11"/>
    </row>
    <row r="22" spans="1:10" ht="15.75">
      <c r="A22" s="12"/>
      <c r="B22" s="12"/>
      <c r="C22" s="12"/>
      <c r="D22" s="12"/>
      <c r="E22" s="13"/>
      <c r="F22" s="13"/>
    </row>
    <row r="23" spans="1:10" ht="15.75">
      <c r="A23" s="14" t="s">
        <v>23</v>
      </c>
      <c r="B23" s="14"/>
      <c r="C23" s="14"/>
      <c r="D23" s="14"/>
      <c r="E23" s="23"/>
      <c r="F23" s="20"/>
    </row>
    <row r="24" spans="1:10" ht="15.75">
      <c r="A24" s="45" t="s">
        <v>47</v>
      </c>
      <c r="B24" s="45"/>
      <c r="C24" s="45"/>
      <c r="D24" s="45"/>
      <c r="E24" s="45"/>
      <c r="F24" s="9">
        <v>-206807.43</v>
      </c>
    </row>
    <row r="25" spans="1:10" ht="12.75" customHeight="1">
      <c r="A25" s="46" t="s">
        <v>25</v>
      </c>
      <c r="B25" s="47"/>
      <c r="C25" s="47"/>
      <c r="D25" s="47"/>
      <c r="E25" s="48"/>
      <c r="F25" s="42">
        <f>SUM(F27:F31)</f>
        <v>223443.62</v>
      </c>
    </row>
    <row r="26" spans="1:10" ht="12.75" customHeight="1">
      <c r="A26" s="49"/>
      <c r="B26" s="50"/>
      <c r="C26" s="50"/>
      <c r="D26" s="50"/>
      <c r="E26" s="51"/>
      <c r="F26" s="43"/>
    </row>
    <row r="27" spans="1:10" ht="15.75">
      <c r="A27" s="52" t="s">
        <v>26</v>
      </c>
      <c r="B27" s="53"/>
      <c r="C27" s="53"/>
      <c r="D27" s="53"/>
      <c r="E27" s="54"/>
      <c r="F27" s="15">
        <f>64547.98</f>
        <v>64547.98</v>
      </c>
    </row>
    <row r="28" spans="1:10" ht="15.75">
      <c r="A28" s="52" t="s">
        <v>27</v>
      </c>
      <c r="B28" s="53"/>
      <c r="C28" s="53"/>
      <c r="D28" s="53"/>
      <c r="E28" s="54"/>
      <c r="F28" s="15">
        <f>13034.43</f>
        <v>13034.43</v>
      </c>
    </row>
    <row r="29" spans="1:10" ht="15.75">
      <c r="A29" s="52" t="s">
        <v>28</v>
      </c>
      <c r="B29" s="53"/>
      <c r="C29" s="53"/>
      <c r="D29" s="53"/>
      <c r="E29" s="54"/>
      <c r="F29" s="15">
        <f>1374</f>
        <v>1374</v>
      </c>
    </row>
    <row r="30" spans="1:10" ht="15.75">
      <c r="A30" s="52" t="s">
        <v>29</v>
      </c>
      <c r="B30" s="53"/>
      <c r="C30" s="53"/>
      <c r="D30" s="53"/>
      <c r="E30" s="54"/>
      <c r="F30" s="15">
        <f>5050</f>
        <v>5050</v>
      </c>
    </row>
    <row r="31" spans="1:10" ht="15.75">
      <c r="A31" s="55" t="s">
        <v>30</v>
      </c>
      <c r="B31" s="56"/>
      <c r="C31" s="56"/>
      <c r="D31" s="56"/>
      <c r="E31" s="57"/>
      <c r="F31" s="15">
        <f>139437.21</f>
        <v>139437.21</v>
      </c>
    </row>
    <row r="32" spans="1:10" ht="12.75" customHeight="1">
      <c r="A32" s="46" t="s">
        <v>31</v>
      </c>
      <c r="B32" s="47"/>
      <c r="C32" s="47"/>
      <c r="D32" s="47"/>
      <c r="E32" s="48"/>
      <c r="F32" s="42">
        <f>SUM(F34:F38)</f>
        <v>408676.79000000004</v>
      </c>
    </row>
    <row r="33" spans="1:6" ht="27" customHeight="1">
      <c r="A33" s="49"/>
      <c r="B33" s="50"/>
      <c r="C33" s="50"/>
      <c r="D33" s="50"/>
      <c r="E33" s="51"/>
      <c r="F33" s="43"/>
    </row>
    <row r="34" spans="1:6" ht="15.75">
      <c r="A34" s="44" t="s">
        <v>26</v>
      </c>
      <c r="B34" s="44"/>
      <c r="C34" s="44"/>
      <c r="D34" s="44"/>
      <c r="E34" s="44"/>
      <c r="F34" s="15">
        <f>148143.35</f>
        <v>148143.35</v>
      </c>
    </row>
    <row r="35" spans="1:6" ht="15.75">
      <c r="A35" s="44" t="s">
        <v>27</v>
      </c>
      <c r="B35" s="44"/>
      <c r="C35" s="44"/>
      <c r="D35" s="44"/>
      <c r="E35" s="44"/>
      <c r="F35" s="15">
        <f>30312.2</f>
        <v>30312.2</v>
      </c>
    </row>
    <row r="36" spans="1:6" ht="15.75">
      <c r="A36" s="44" t="s">
        <v>28</v>
      </c>
      <c r="B36" s="44"/>
      <c r="C36" s="44"/>
      <c r="D36" s="44"/>
      <c r="E36" s="44"/>
      <c r="F36" s="15">
        <f>32599.07</f>
        <v>32599.07</v>
      </c>
    </row>
    <row r="37" spans="1:6" ht="15.75">
      <c r="A37" s="44" t="s">
        <v>29</v>
      </c>
      <c r="B37" s="44"/>
      <c r="C37" s="44"/>
      <c r="D37" s="44"/>
      <c r="E37" s="44"/>
      <c r="F37" s="15">
        <f>67284.51</f>
        <v>67284.509999999995</v>
      </c>
    </row>
    <row r="38" spans="1:6" ht="15.75">
      <c r="A38" s="55" t="s">
        <v>30</v>
      </c>
      <c r="B38" s="58"/>
      <c r="C38" s="58"/>
      <c r="D38" s="58"/>
      <c r="E38" s="59"/>
      <c r="F38" s="15">
        <f>130337.66</f>
        <v>130337.66</v>
      </c>
    </row>
    <row r="39" spans="1:6" ht="15.75" customHeight="1">
      <c r="A39" s="60" t="s">
        <v>32</v>
      </c>
      <c r="B39" s="61"/>
      <c r="C39" s="61"/>
      <c r="D39" s="61"/>
      <c r="E39" s="62"/>
      <c r="F39" s="16">
        <f>SUM(F40:F48)</f>
        <v>280169.26</v>
      </c>
    </row>
    <row r="40" spans="1:6" ht="15.75">
      <c r="A40" s="44" t="s">
        <v>33</v>
      </c>
      <c r="B40" s="44"/>
      <c r="C40" s="44"/>
      <c r="D40" s="44"/>
      <c r="E40" s="52"/>
      <c r="F40" s="15">
        <f>165733.92</f>
        <v>165733.92000000001</v>
      </c>
    </row>
    <row r="41" spans="1:6" ht="15.75">
      <c r="A41" s="52" t="s">
        <v>27</v>
      </c>
      <c r="B41" s="53"/>
      <c r="C41" s="53"/>
      <c r="D41" s="53"/>
      <c r="E41" s="53"/>
      <c r="F41" s="15">
        <f>33476.36</f>
        <v>33476.36</v>
      </c>
    </row>
    <row r="42" spans="1:6" ht="15.75" hidden="1" outlineLevel="1">
      <c r="A42" s="44" t="s">
        <v>34</v>
      </c>
      <c r="B42" s="44"/>
      <c r="C42" s="44"/>
      <c r="D42" s="44"/>
      <c r="E42" s="52"/>
      <c r="F42" s="15"/>
    </row>
    <row r="43" spans="1:6" ht="15.75" hidden="1" outlineLevel="1">
      <c r="A43" s="52" t="s">
        <v>27</v>
      </c>
      <c r="B43" s="53"/>
      <c r="C43" s="53"/>
      <c r="D43" s="53"/>
      <c r="E43" s="53"/>
      <c r="F43" s="15"/>
    </row>
    <row r="44" spans="1:6" ht="15.75" hidden="1" outlineLevel="1">
      <c r="A44" s="44" t="s">
        <v>35</v>
      </c>
      <c r="B44" s="44"/>
      <c r="C44" s="44"/>
      <c r="D44" s="44"/>
      <c r="E44" s="52"/>
      <c r="F44" s="15"/>
    </row>
    <row r="45" spans="1:6" ht="15.75" hidden="1" outlineLevel="1">
      <c r="A45" s="52" t="s">
        <v>27</v>
      </c>
      <c r="B45" s="53"/>
      <c r="C45" s="53"/>
      <c r="D45" s="53"/>
      <c r="E45" s="53"/>
      <c r="F45" s="15"/>
    </row>
    <row r="46" spans="1:6" ht="15.75" collapsed="1">
      <c r="A46" s="44" t="s">
        <v>28</v>
      </c>
      <c r="B46" s="44"/>
      <c r="C46" s="44"/>
      <c r="D46" s="44"/>
      <c r="E46" s="52"/>
      <c r="F46" s="15">
        <f>5492.55</f>
        <v>5492.55</v>
      </c>
    </row>
    <row r="47" spans="1:6" ht="15.75">
      <c r="A47" s="52" t="s">
        <v>29</v>
      </c>
      <c r="B47" s="53"/>
      <c r="C47" s="53"/>
      <c r="D47" s="53"/>
      <c r="E47" s="53"/>
      <c r="F47" s="15">
        <f>16959.15</f>
        <v>16959.150000000001</v>
      </c>
    </row>
    <row r="48" spans="1:6" ht="15.75">
      <c r="A48" s="55" t="s">
        <v>30</v>
      </c>
      <c r="B48" s="58"/>
      <c r="C48" s="58"/>
      <c r="D48" s="58"/>
      <c r="E48" s="59"/>
      <c r="F48" s="15">
        <f>58507.28</f>
        <v>58507.28</v>
      </c>
    </row>
    <row r="49" spans="1:8" ht="15.75" customHeight="1">
      <c r="A49" s="60" t="s">
        <v>36</v>
      </c>
      <c r="B49" s="53"/>
      <c r="C49" s="53"/>
      <c r="D49" s="53"/>
      <c r="E49" s="54"/>
      <c r="F49" s="16">
        <f>1088.1</f>
        <v>1088.0999999999999</v>
      </c>
    </row>
    <row r="50" spans="1:8" ht="15.75">
      <c r="A50" s="63" t="s">
        <v>37</v>
      </c>
      <c r="B50" s="64"/>
      <c r="C50" s="64"/>
      <c r="D50" s="64"/>
      <c r="E50" s="65"/>
      <c r="F50" s="16">
        <f>F25+F32+F39+F49</f>
        <v>913377.77</v>
      </c>
    </row>
    <row r="51" spans="1:8" ht="15.75">
      <c r="A51" s="63" t="s">
        <v>38</v>
      </c>
      <c r="B51" s="64"/>
      <c r="C51" s="64"/>
      <c r="D51" s="64"/>
      <c r="E51" s="64"/>
      <c r="F51" s="15">
        <v>132452.9</v>
      </c>
    </row>
    <row r="52" spans="1:8" ht="15.75">
      <c r="A52" s="63" t="s">
        <v>39</v>
      </c>
      <c r="B52" s="64"/>
      <c r="C52" s="64"/>
      <c r="D52" s="64"/>
      <c r="E52" s="64"/>
      <c r="F52" s="15">
        <v>67908.210000000006</v>
      </c>
    </row>
    <row r="53" spans="1:8" ht="15.75">
      <c r="A53" s="66" t="s">
        <v>40</v>
      </c>
      <c r="B53" s="67"/>
      <c r="C53" s="67"/>
      <c r="D53" s="67"/>
      <c r="E53" s="68"/>
      <c r="F53" s="15">
        <v>0</v>
      </c>
    </row>
    <row r="54" spans="1:8" ht="15.75">
      <c r="A54" s="69" t="s">
        <v>41</v>
      </c>
      <c r="B54" s="69"/>
      <c r="C54" s="69"/>
      <c r="D54" s="69"/>
      <c r="E54" s="69"/>
      <c r="F54" s="16">
        <f>F50+F51+F52</f>
        <v>1113738.8800000001</v>
      </c>
    </row>
    <row r="55" spans="1:8" ht="15.75">
      <c r="A55" s="45" t="s">
        <v>42</v>
      </c>
      <c r="B55" s="45"/>
      <c r="C55" s="45"/>
      <c r="D55" s="45"/>
      <c r="E55" s="45"/>
      <c r="F55" s="17">
        <f>E16</f>
        <v>1321463.8799999999</v>
      </c>
    </row>
    <row r="56" spans="1:8" ht="15.75">
      <c r="A56" s="45" t="s">
        <v>43</v>
      </c>
      <c r="B56" s="45"/>
      <c r="C56" s="45"/>
      <c r="D56" s="45"/>
      <c r="E56" s="45"/>
      <c r="F56" s="16">
        <f>F16</f>
        <v>1308980.8799999999</v>
      </c>
      <c r="H56" s="18"/>
    </row>
    <row r="57" spans="1:8" ht="15.75">
      <c r="A57" s="69" t="s">
        <v>44</v>
      </c>
      <c r="B57" s="69"/>
      <c r="C57" s="69"/>
      <c r="D57" s="69"/>
      <c r="E57" s="69"/>
      <c r="F57" s="16">
        <f>F24+F55-F54</f>
        <v>917.56999999983236</v>
      </c>
    </row>
    <row r="59" spans="1:8">
      <c r="A59" s="1" t="s">
        <v>45</v>
      </c>
    </row>
  </sheetData>
  <mergeCells count="53">
    <mergeCell ref="A53:E53"/>
    <mergeCell ref="A54:E54"/>
    <mergeCell ref="A55:E55"/>
    <mergeCell ref="A56:E56"/>
    <mergeCell ref="A57:E57"/>
    <mergeCell ref="A52:E52"/>
    <mergeCell ref="A41:E41"/>
    <mergeCell ref="A42:E42"/>
    <mergeCell ref="A43:E43"/>
    <mergeCell ref="A44:E44"/>
    <mergeCell ref="A45:E45"/>
    <mergeCell ref="A46:E46"/>
    <mergeCell ref="A47:E47"/>
    <mergeCell ref="A48:E48"/>
    <mergeCell ref="A49:E49"/>
    <mergeCell ref="A50:E50"/>
    <mergeCell ref="A51:E51"/>
    <mergeCell ref="A40:E40"/>
    <mergeCell ref="A29:E29"/>
    <mergeCell ref="A30:E30"/>
    <mergeCell ref="A31:E31"/>
    <mergeCell ref="A32:E33"/>
    <mergeCell ref="A35:E35"/>
    <mergeCell ref="A36:E36"/>
    <mergeCell ref="A37:E37"/>
    <mergeCell ref="A38:E38"/>
    <mergeCell ref="A39:E39"/>
    <mergeCell ref="F32:F33"/>
    <mergeCell ref="A34:E34"/>
    <mergeCell ref="A21:D21"/>
    <mergeCell ref="A24:E24"/>
    <mergeCell ref="A25:E26"/>
    <mergeCell ref="F25:F26"/>
    <mergeCell ref="A27:E27"/>
    <mergeCell ref="A28:E28"/>
    <mergeCell ref="A20:D20"/>
    <mergeCell ref="A9:D9"/>
    <mergeCell ref="A10:D10"/>
    <mergeCell ref="A11:D11"/>
    <mergeCell ref="A12:D12"/>
    <mergeCell ref="A13:D13"/>
    <mergeCell ref="A14:D14"/>
    <mergeCell ref="A15:D15"/>
    <mergeCell ref="A16:D16"/>
    <mergeCell ref="A17:D17"/>
    <mergeCell ref="A18:D18"/>
    <mergeCell ref="A19:D19"/>
    <mergeCell ref="A8:D8"/>
    <mergeCell ref="A1:G1"/>
    <mergeCell ref="A2:G2"/>
    <mergeCell ref="A3:D3"/>
    <mergeCell ref="A4:D4"/>
    <mergeCell ref="A5:D5"/>
  </mergeCells>
  <pageMargins left="0.70866141732283472" right="0.70866141732283472" top="0.15748031496062992" bottom="0.15748031496062992" header="0.31496062992125984" footer="0.31496062992125984"/>
  <pageSetup paperSize="9" scale="9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FF00"/>
  </sheetPr>
  <dimension ref="A1:J59"/>
  <sheetViews>
    <sheetView workbookViewId="0">
      <selection activeCell="F57" sqref="F57"/>
    </sheetView>
  </sheetViews>
  <sheetFormatPr defaultColWidth="9.140625" defaultRowHeight="12.75" outlineLevelRow="1"/>
  <cols>
    <col min="1" max="3" width="9.140625" style="1"/>
    <col min="4" max="4" width="12.5703125" style="1" customWidth="1"/>
    <col min="5" max="5" width="15.140625" style="11" customWidth="1"/>
    <col min="6" max="6" width="15.28515625" style="11" customWidth="1"/>
    <col min="7" max="7" width="16.7109375" style="11" customWidth="1"/>
    <col min="8" max="9" width="9.140625" style="1"/>
    <col min="10" max="10" width="15.28515625" style="1" customWidth="1"/>
    <col min="11" max="11" width="12.140625" style="1" customWidth="1"/>
    <col min="12" max="16384" width="9.140625" style="1"/>
  </cols>
  <sheetData>
    <row r="1" spans="1:7" ht="17.25" customHeight="1">
      <c r="A1" s="27" t="s">
        <v>48</v>
      </c>
      <c r="B1" s="27"/>
      <c r="C1" s="27"/>
      <c r="D1" s="27"/>
      <c r="E1" s="27"/>
      <c r="F1" s="27"/>
      <c r="G1" s="28"/>
    </row>
    <row r="2" spans="1:7" ht="15.75" customHeight="1">
      <c r="A2" s="29" t="s">
        <v>0</v>
      </c>
      <c r="B2" s="30"/>
      <c r="C2" s="30"/>
      <c r="D2" s="30"/>
      <c r="E2" s="30"/>
      <c r="F2" s="30"/>
      <c r="G2" s="30"/>
    </row>
    <row r="3" spans="1:7" ht="15" customHeight="1">
      <c r="A3" s="29" t="s">
        <v>1</v>
      </c>
      <c r="B3" s="30"/>
      <c r="C3" s="30"/>
      <c r="D3" s="30"/>
      <c r="E3" s="2">
        <f>E4+E5</f>
        <v>7445.4</v>
      </c>
      <c r="F3" s="2" t="s">
        <v>2</v>
      </c>
      <c r="G3" s="2"/>
    </row>
    <row r="4" spans="1:7" ht="15" customHeight="1">
      <c r="A4" s="29" t="s">
        <v>3</v>
      </c>
      <c r="B4" s="30"/>
      <c r="C4" s="30"/>
      <c r="D4" s="30"/>
      <c r="E4" s="2">
        <v>7445.4</v>
      </c>
      <c r="F4" s="2" t="s">
        <v>2</v>
      </c>
      <c r="G4" s="2"/>
    </row>
    <row r="5" spans="1:7" ht="15" customHeight="1">
      <c r="A5" s="29" t="s">
        <v>4</v>
      </c>
      <c r="B5" s="30"/>
      <c r="C5" s="30"/>
      <c r="D5" s="30"/>
      <c r="E5" s="2">
        <v>0</v>
      </c>
      <c r="F5" s="2" t="s">
        <v>5</v>
      </c>
      <c r="G5" s="2"/>
    </row>
    <row r="6" spans="1:7" ht="15.75">
      <c r="A6" s="3"/>
      <c r="B6" s="4"/>
      <c r="C6" s="5"/>
      <c r="D6" s="6"/>
      <c r="E6" s="19" t="s">
        <v>6</v>
      </c>
      <c r="F6" s="20"/>
      <c r="G6" s="11" t="s">
        <v>50</v>
      </c>
    </row>
    <row r="7" spans="1:7" ht="15.75">
      <c r="A7" s="3"/>
      <c r="B7" s="7"/>
      <c r="C7" s="5"/>
      <c r="D7" s="6"/>
      <c r="E7" s="19"/>
      <c r="F7" s="20"/>
    </row>
    <row r="8" spans="1:7" ht="63">
      <c r="A8" s="24" t="s">
        <v>7</v>
      </c>
      <c r="B8" s="25"/>
      <c r="C8" s="25"/>
      <c r="D8" s="26"/>
      <c r="E8" s="8" t="s">
        <v>8</v>
      </c>
      <c r="F8" s="8" t="s">
        <v>9</v>
      </c>
      <c r="G8" s="21" t="s">
        <v>10</v>
      </c>
    </row>
    <row r="9" spans="1:7" ht="15.75">
      <c r="A9" s="24" t="s">
        <v>11</v>
      </c>
      <c r="B9" s="25"/>
      <c r="C9" s="25"/>
      <c r="D9" s="26"/>
      <c r="E9" s="8"/>
      <c r="F9" s="8"/>
      <c r="G9" s="22"/>
    </row>
    <row r="10" spans="1:7" ht="15.75">
      <c r="A10" s="32" t="s">
        <v>12</v>
      </c>
      <c r="B10" s="33"/>
      <c r="C10" s="33"/>
      <c r="D10" s="34"/>
      <c r="E10" s="9">
        <v>1823751.73</v>
      </c>
      <c r="F10" s="9">
        <v>1651956.82</v>
      </c>
      <c r="G10" s="10">
        <v>319827.75</v>
      </c>
    </row>
    <row r="11" spans="1:7" ht="15.75">
      <c r="A11" s="32" t="s">
        <v>13</v>
      </c>
      <c r="B11" s="33"/>
      <c r="C11" s="33"/>
      <c r="D11" s="34"/>
      <c r="E11" s="9">
        <v>751289.74</v>
      </c>
      <c r="F11" s="9">
        <v>668320.93999999994</v>
      </c>
      <c r="G11" s="10">
        <v>140105.44</v>
      </c>
    </row>
    <row r="12" spans="1:7" ht="15.75">
      <c r="A12" s="32" t="s">
        <v>49</v>
      </c>
      <c r="B12" s="33"/>
      <c r="C12" s="33"/>
      <c r="D12" s="34"/>
      <c r="E12" s="9">
        <v>227675.26</v>
      </c>
      <c r="F12" s="9">
        <v>205817.5</v>
      </c>
      <c r="G12" s="10">
        <v>40213.78</v>
      </c>
    </row>
    <row r="13" spans="1:7" ht="15.75">
      <c r="A13" s="32" t="s">
        <v>14</v>
      </c>
      <c r="B13" s="33"/>
      <c r="C13" s="33"/>
      <c r="D13" s="34"/>
      <c r="E13" s="9">
        <v>188504.41</v>
      </c>
      <c r="F13" s="9">
        <v>172424.28</v>
      </c>
      <c r="G13" s="10">
        <v>31539.33</v>
      </c>
    </row>
    <row r="14" spans="1:7" ht="15.75">
      <c r="A14" s="35" t="s">
        <v>15</v>
      </c>
      <c r="B14" s="35"/>
      <c r="C14" s="35"/>
      <c r="D14" s="35"/>
      <c r="E14" s="9">
        <v>219157.15</v>
      </c>
      <c r="F14" s="9">
        <v>140097.14000000001</v>
      </c>
      <c r="G14" s="10">
        <v>79247.63</v>
      </c>
    </row>
    <row r="15" spans="1:7" ht="15.75">
      <c r="A15" s="36" t="s">
        <v>16</v>
      </c>
      <c r="B15" s="37"/>
      <c r="C15" s="37"/>
      <c r="D15" s="38"/>
      <c r="E15" s="9"/>
      <c r="F15" s="9"/>
      <c r="G15" s="10"/>
    </row>
    <row r="16" spans="1:7" ht="15.75" customHeight="1">
      <c r="A16" s="39" t="s">
        <v>17</v>
      </c>
      <c r="B16" s="40"/>
      <c r="C16" s="40"/>
      <c r="D16" s="41"/>
      <c r="E16" s="9">
        <f>1162248.9+7297.59</f>
        <v>1169546.49</v>
      </c>
      <c r="F16" s="9">
        <f>1041924.8+7409.18</f>
        <v>1049333.98</v>
      </c>
      <c r="G16" s="10">
        <f>204713.64+572.47</f>
        <v>205286.11000000002</v>
      </c>
    </row>
    <row r="17" spans="1:10" ht="15.75">
      <c r="A17" s="35" t="s">
        <v>18</v>
      </c>
      <c r="B17" s="35"/>
      <c r="C17" s="35"/>
      <c r="D17" s="35"/>
      <c r="E17" s="9">
        <v>106322.84</v>
      </c>
      <c r="F17" s="9">
        <v>95814.52</v>
      </c>
      <c r="G17" s="10">
        <v>18424.169999999998</v>
      </c>
      <c r="J17" s="11"/>
    </row>
    <row r="18" spans="1:10" ht="15.75">
      <c r="A18" s="35" t="s">
        <v>19</v>
      </c>
      <c r="B18" s="35"/>
      <c r="C18" s="35"/>
      <c r="D18" s="35"/>
      <c r="E18" s="9"/>
      <c r="F18" s="9"/>
      <c r="G18" s="10"/>
    </row>
    <row r="19" spans="1:10" ht="15.75">
      <c r="A19" s="35" t="s">
        <v>20</v>
      </c>
      <c r="B19" s="35"/>
      <c r="C19" s="35"/>
      <c r="D19" s="35"/>
      <c r="E19" s="9">
        <v>209049.49</v>
      </c>
      <c r="F19" s="9">
        <v>187843.78</v>
      </c>
      <c r="G19" s="10">
        <v>36813.74</v>
      </c>
    </row>
    <row r="20" spans="1:10" ht="15.75">
      <c r="A20" s="31" t="s">
        <v>21</v>
      </c>
      <c r="B20" s="31"/>
      <c r="C20" s="31"/>
      <c r="D20" s="31"/>
      <c r="E20" s="9"/>
      <c r="F20" s="9"/>
      <c r="G20" s="10"/>
    </row>
    <row r="21" spans="1:10" ht="15.75">
      <c r="A21" s="35" t="s">
        <v>22</v>
      </c>
      <c r="B21" s="35"/>
      <c r="C21" s="35"/>
      <c r="D21" s="35"/>
      <c r="E21" s="9"/>
      <c r="F21" s="9"/>
      <c r="G21" s="10"/>
      <c r="J21" s="11"/>
    </row>
    <row r="22" spans="1:10" ht="15.75">
      <c r="A22" s="12"/>
      <c r="B22" s="12"/>
      <c r="C22" s="12"/>
      <c r="D22" s="12"/>
      <c r="E22" s="13"/>
      <c r="F22" s="13"/>
    </row>
    <row r="23" spans="1:10" ht="15.75">
      <c r="A23" s="14" t="s">
        <v>23</v>
      </c>
      <c r="B23" s="14"/>
      <c r="C23" s="14"/>
      <c r="D23" s="14"/>
      <c r="E23" s="23"/>
      <c r="F23" s="20"/>
    </row>
    <row r="24" spans="1:10" ht="15.75">
      <c r="A24" s="45" t="s">
        <v>24</v>
      </c>
      <c r="B24" s="45"/>
      <c r="C24" s="45"/>
      <c r="D24" s="45"/>
      <c r="E24" s="45"/>
      <c r="F24" s="9">
        <v>917.57</v>
      </c>
    </row>
    <row r="25" spans="1:10" ht="12.75" customHeight="1">
      <c r="A25" s="46" t="s">
        <v>25</v>
      </c>
      <c r="B25" s="47"/>
      <c r="C25" s="47"/>
      <c r="D25" s="47"/>
      <c r="E25" s="48"/>
      <c r="F25" s="42">
        <f>SUM(F27:F31)</f>
        <v>240850.91999999998</v>
      </c>
    </row>
    <row r="26" spans="1:10" ht="12.75" customHeight="1">
      <c r="A26" s="49"/>
      <c r="B26" s="50"/>
      <c r="C26" s="50"/>
      <c r="D26" s="50"/>
      <c r="E26" s="51"/>
      <c r="F26" s="43"/>
    </row>
    <row r="27" spans="1:10" ht="15.75">
      <c r="A27" s="52" t="s">
        <v>26</v>
      </c>
      <c r="B27" s="53"/>
      <c r="C27" s="53"/>
      <c r="D27" s="53"/>
      <c r="E27" s="54"/>
      <c r="F27" s="15">
        <v>64904.23</v>
      </c>
    </row>
    <row r="28" spans="1:10" ht="15.75">
      <c r="A28" s="52" t="s">
        <v>27</v>
      </c>
      <c r="B28" s="53"/>
      <c r="C28" s="53"/>
      <c r="D28" s="53"/>
      <c r="E28" s="54"/>
      <c r="F28" s="15">
        <v>19538.98</v>
      </c>
    </row>
    <row r="29" spans="1:10" ht="15.75">
      <c r="A29" s="52" t="s">
        <v>28</v>
      </c>
      <c r="B29" s="53"/>
      <c r="C29" s="53"/>
      <c r="D29" s="53"/>
      <c r="E29" s="54"/>
      <c r="F29" s="15">
        <v>21973.07</v>
      </c>
    </row>
    <row r="30" spans="1:10" ht="15.75">
      <c r="A30" s="52" t="s">
        <v>29</v>
      </c>
      <c r="B30" s="53"/>
      <c r="C30" s="53"/>
      <c r="D30" s="53"/>
      <c r="E30" s="54"/>
      <c r="F30" s="15">
        <v>7334.11</v>
      </c>
    </row>
    <row r="31" spans="1:10" ht="15.75">
      <c r="A31" s="55" t="s">
        <v>30</v>
      </c>
      <c r="B31" s="56"/>
      <c r="C31" s="56"/>
      <c r="D31" s="56"/>
      <c r="E31" s="57"/>
      <c r="F31" s="15">
        <v>127100.53</v>
      </c>
    </row>
    <row r="32" spans="1:10" ht="12.75" customHeight="1">
      <c r="A32" s="46" t="s">
        <v>31</v>
      </c>
      <c r="B32" s="47"/>
      <c r="C32" s="47"/>
      <c r="D32" s="47"/>
      <c r="E32" s="48"/>
      <c r="F32" s="42">
        <f>SUM(F34:F38)</f>
        <v>341123.88</v>
      </c>
    </row>
    <row r="33" spans="1:6" ht="12.75" customHeight="1">
      <c r="A33" s="49"/>
      <c r="B33" s="50"/>
      <c r="C33" s="50"/>
      <c r="D33" s="50"/>
      <c r="E33" s="51"/>
      <c r="F33" s="43"/>
    </row>
    <row r="34" spans="1:6" ht="15.75">
      <c r="A34" s="44" t="s">
        <v>26</v>
      </c>
      <c r="B34" s="44"/>
      <c r="C34" s="44"/>
      <c r="D34" s="44"/>
      <c r="E34" s="44"/>
      <c r="F34" s="15">
        <v>131378.93</v>
      </c>
    </row>
    <row r="35" spans="1:6" ht="15.75">
      <c r="A35" s="44" t="s">
        <v>27</v>
      </c>
      <c r="B35" s="44"/>
      <c r="C35" s="44"/>
      <c r="D35" s="44"/>
      <c r="E35" s="44"/>
      <c r="F35" s="15">
        <v>30909.58</v>
      </c>
    </row>
    <row r="36" spans="1:6" ht="15.75">
      <c r="A36" s="44" t="s">
        <v>28</v>
      </c>
      <c r="B36" s="44"/>
      <c r="C36" s="44"/>
      <c r="D36" s="44"/>
      <c r="E36" s="44"/>
      <c r="F36" s="15">
        <v>25506.15</v>
      </c>
    </row>
    <row r="37" spans="1:6" ht="15.75">
      <c r="A37" s="44" t="s">
        <v>29</v>
      </c>
      <c r="B37" s="44"/>
      <c r="C37" s="44"/>
      <c r="D37" s="44"/>
      <c r="E37" s="44"/>
      <c r="F37" s="15">
        <v>28207.7</v>
      </c>
    </row>
    <row r="38" spans="1:6" ht="15.75">
      <c r="A38" s="55" t="s">
        <v>30</v>
      </c>
      <c r="B38" s="58"/>
      <c r="C38" s="58"/>
      <c r="D38" s="58"/>
      <c r="E38" s="59"/>
      <c r="F38" s="15">
        <v>125121.52</v>
      </c>
    </row>
    <row r="39" spans="1:6" ht="15.75" customHeight="1">
      <c r="A39" s="60" t="s">
        <v>32</v>
      </c>
      <c r="B39" s="61"/>
      <c r="C39" s="61"/>
      <c r="D39" s="61"/>
      <c r="E39" s="62"/>
      <c r="F39" s="16">
        <f>SUM(F40:F48)</f>
        <v>258603.53999999998</v>
      </c>
    </row>
    <row r="40" spans="1:6" ht="15.75">
      <c r="A40" s="44" t="s">
        <v>33</v>
      </c>
      <c r="B40" s="44"/>
      <c r="C40" s="44"/>
      <c r="D40" s="44"/>
      <c r="E40" s="52"/>
      <c r="F40" s="15">
        <v>154026.31</v>
      </c>
    </row>
    <row r="41" spans="1:6" ht="15.75">
      <c r="A41" s="52" t="s">
        <v>27</v>
      </c>
      <c r="B41" s="53"/>
      <c r="C41" s="53"/>
      <c r="D41" s="53"/>
      <c r="E41" s="53"/>
      <c r="F41" s="15">
        <v>30953.42</v>
      </c>
    </row>
    <row r="42" spans="1:6" ht="15.75" hidden="1" outlineLevel="1">
      <c r="A42" s="44" t="s">
        <v>34</v>
      </c>
      <c r="B42" s="44"/>
      <c r="C42" s="44"/>
      <c r="D42" s="44"/>
      <c r="E42" s="52"/>
      <c r="F42" s="15"/>
    </row>
    <row r="43" spans="1:6" ht="15.75" hidden="1" outlineLevel="1">
      <c r="A43" s="52" t="s">
        <v>27</v>
      </c>
      <c r="B43" s="53"/>
      <c r="C43" s="53"/>
      <c r="D43" s="53"/>
      <c r="E43" s="53"/>
      <c r="F43" s="15"/>
    </row>
    <row r="44" spans="1:6" ht="15.75" hidden="1" outlineLevel="1">
      <c r="A44" s="44" t="s">
        <v>35</v>
      </c>
      <c r="B44" s="44"/>
      <c r="C44" s="44"/>
      <c r="D44" s="44"/>
      <c r="E44" s="52"/>
      <c r="F44" s="15"/>
    </row>
    <row r="45" spans="1:6" ht="15.75" hidden="1" outlineLevel="1">
      <c r="A45" s="52" t="s">
        <v>27</v>
      </c>
      <c r="B45" s="53"/>
      <c r="C45" s="53"/>
      <c r="D45" s="53"/>
      <c r="E45" s="53"/>
      <c r="F45" s="15"/>
    </row>
    <row r="46" spans="1:6" ht="15.75" collapsed="1">
      <c r="A46" s="44" t="s">
        <v>28</v>
      </c>
      <c r="B46" s="44"/>
      <c r="C46" s="44"/>
      <c r="D46" s="44"/>
      <c r="E46" s="52"/>
      <c r="F46" s="15">
        <v>6953.84</v>
      </c>
    </row>
    <row r="47" spans="1:6" ht="15.75">
      <c r="A47" s="52" t="s">
        <v>29</v>
      </c>
      <c r="B47" s="53"/>
      <c r="C47" s="53"/>
      <c r="D47" s="53"/>
      <c r="E47" s="53"/>
      <c r="F47" s="15">
        <v>8516.31</v>
      </c>
    </row>
    <row r="48" spans="1:6" ht="15.75">
      <c r="A48" s="55" t="s">
        <v>30</v>
      </c>
      <c r="B48" s="58"/>
      <c r="C48" s="58"/>
      <c r="D48" s="58"/>
      <c r="E48" s="59"/>
      <c r="F48" s="15">
        <v>58153.66</v>
      </c>
    </row>
    <row r="49" spans="1:8" ht="15.75" customHeight="1">
      <c r="A49" s="60" t="s">
        <v>36</v>
      </c>
      <c r="B49" s="53"/>
      <c r="C49" s="53"/>
      <c r="D49" s="53"/>
      <c r="E49" s="54"/>
      <c r="F49" s="16">
        <v>1665.2</v>
      </c>
    </row>
    <row r="50" spans="1:8" ht="15.75">
      <c r="A50" s="63" t="s">
        <v>37</v>
      </c>
      <c r="B50" s="64"/>
      <c r="C50" s="64"/>
      <c r="D50" s="64"/>
      <c r="E50" s="65"/>
      <c r="F50" s="16">
        <f>F25+F32+F39+F49</f>
        <v>842243.54</v>
      </c>
    </row>
    <row r="51" spans="1:8" ht="15.75">
      <c r="A51" s="63" t="s">
        <v>38</v>
      </c>
      <c r="B51" s="64"/>
      <c r="C51" s="64"/>
      <c r="D51" s="64"/>
      <c r="E51" s="64"/>
      <c r="F51" s="15">
        <v>108497.59</v>
      </c>
    </row>
    <row r="52" spans="1:8" ht="15.75">
      <c r="A52" s="63" t="s">
        <v>39</v>
      </c>
      <c r="B52" s="64"/>
      <c r="C52" s="64"/>
      <c r="D52" s="64"/>
      <c r="E52" s="64"/>
      <c r="F52" s="15">
        <v>56314.65</v>
      </c>
    </row>
    <row r="53" spans="1:8" ht="15.75">
      <c r="A53" s="66" t="s">
        <v>40</v>
      </c>
      <c r="B53" s="67"/>
      <c r="C53" s="67"/>
      <c r="D53" s="67"/>
      <c r="E53" s="68"/>
      <c r="F53" s="15">
        <v>0</v>
      </c>
    </row>
    <row r="54" spans="1:8" ht="15.75">
      <c r="A54" s="69" t="s">
        <v>41</v>
      </c>
      <c r="B54" s="69"/>
      <c r="C54" s="69"/>
      <c r="D54" s="69"/>
      <c r="E54" s="69"/>
      <c r="F54" s="16">
        <f>F50+F51+F52</f>
        <v>1007055.78</v>
      </c>
    </row>
    <row r="55" spans="1:8" ht="15.75">
      <c r="A55" s="45" t="s">
        <v>42</v>
      </c>
      <c r="B55" s="45"/>
      <c r="C55" s="45"/>
      <c r="D55" s="45"/>
      <c r="E55" s="45"/>
      <c r="F55" s="17">
        <f>E16</f>
        <v>1169546.49</v>
      </c>
    </row>
    <row r="56" spans="1:8" ht="15.75">
      <c r="A56" s="45" t="s">
        <v>43</v>
      </c>
      <c r="B56" s="45"/>
      <c r="C56" s="45"/>
      <c r="D56" s="45"/>
      <c r="E56" s="45"/>
      <c r="F56" s="16">
        <f>F16</f>
        <v>1049333.98</v>
      </c>
      <c r="H56" s="18"/>
    </row>
    <row r="57" spans="1:8" ht="15.75">
      <c r="A57" s="69" t="s">
        <v>44</v>
      </c>
      <c r="B57" s="69"/>
      <c r="C57" s="69"/>
      <c r="D57" s="69"/>
      <c r="E57" s="69"/>
      <c r="F57" s="16">
        <f>F24+F56-F54</f>
        <v>43195.770000000019</v>
      </c>
    </row>
    <row r="59" spans="1:8">
      <c r="A59" s="1" t="s">
        <v>45</v>
      </c>
    </row>
  </sheetData>
  <mergeCells count="53">
    <mergeCell ref="A8:D8"/>
    <mergeCell ref="A1:G1"/>
    <mergeCell ref="A2:G2"/>
    <mergeCell ref="A3:D3"/>
    <mergeCell ref="A4:D4"/>
    <mergeCell ref="A5:D5"/>
    <mergeCell ref="A20:D20"/>
    <mergeCell ref="A9:D9"/>
    <mergeCell ref="A10:D10"/>
    <mergeCell ref="A11:D11"/>
    <mergeCell ref="A12:D12"/>
    <mergeCell ref="A13:D13"/>
    <mergeCell ref="A14:D14"/>
    <mergeCell ref="A15:D15"/>
    <mergeCell ref="A16:D16"/>
    <mergeCell ref="A17:D17"/>
    <mergeCell ref="A18:D18"/>
    <mergeCell ref="A19:D19"/>
    <mergeCell ref="F32:F33"/>
    <mergeCell ref="A34:E34"/>
    <mergeCell ref="A21:D21"/>
    <mergeCell ref="A24:E24"/>
    <mergeCell ref="A25:E26"/>
    <mergeCell ref="F25:F26"/>
    <mergeCell ref="A27:E27"/>
    <mergeCell ref="A28:E28"/>
    <mergeCell ref="A40:E40"/>
    <mergeCell ref="A29:E29"/>
    <mergeCell ref="A30:E30"/>
    <mergeCell ref="A31:E31"/>
    <mergeCell ref="A32:E33"/>
    <mergeCell ref="A35:E35"/>
    <mergeCell ref="A36:E36"/>
    <mergeCell ref="A37:E37"/>
    <mergeCell ref="A38:E38"/>
    <mergeCell ref="A39:E39"/>
    <mergeCell ref="A52:E52"/>
    <mergeCell ref="A41:E41"/>
    <mergeCell ref="A42:E42"/>
    <mergeCell ref="A43:E43"/>
    <mergeCell ref="A44:E44"/>
    <mergeCell ref="A45:E45"/>
    <mergeCell ref="A46:E46"/>
    <mergeCell ref="A47:E47"/>
    <mergeCell ref="A48:E48"/>
    <mergeCell ref="A49:E49"/>
    <mergeCell ref="A50:E50"/>
    <mergeCell ref="A51:E51"/>
    <mergeCell ref="A53:E53"/>
    <mergeCell ref="A54:E54"/>
    <mergeCell ref="A55:E55"/>
    <mergeCell ref="A56:E56"/>
    <mergeCell ref="A57:E57"/>
  </mergeCells>
  <pageMargins left="0.70866141732283472" right="0.70866141732283472" top="0.35433070866141736" bottom="0.35433070866141736" header="0.31496062992125984" footer="0.31496062992125984"/>
  <pageSetup paperSize="9" scale="9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Невская,12б</vt:lpstr>
      <vt:lpstr>Невская,12б (2)</vt:lpstr>
    </vt:vector>
  </TitlesOfParts>
  <Company>*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Шкитина</dc:creator>
  <cp:lastModifiedBy>Шкитина</cp:lastModifiedBy>
  <cp:lastPrinted>2014-04-16T12:32:43Z</cp:lastPrinted>
  <dcterms:created xsi:type="dcterms:W3CDTF">2014-04-16T06:10:44Z</dcterms:created>
  <dcterms:modified xsi:type="dcterms:W3CDTF">2015-03-17T13:19:03Z</dcterms:modified>
</cp:coreProperties>
</file>